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C:\Users\ewalsh\Documents\Schedule of Charges\"/>
    </mc:Choice>
  </mc:AlternateContent>
  <xr:revisionPtr revIDLastSave="0" documentId="13_ncr:1_{B4ADF1C5-2BD8-40F6-93F6-A0656F6650FF}" xr6:coauthVersionLast="47" xr6:coauthVersionMax="47" xr10:uidLastSave="{00000000-0000-0000-0000-000000000000}"/>
  <bookViews>
    <workbookView xWindow="28680" yWindow="-5415" windowWidth="38640" windowHeight="21120" tabRatio="916" activeTab="7"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 -Through Costs" sheetId="17" r:id="rId10"/>
    <sheet name="Nodal prices" sheetId="7" r:id="rId11"/>
    <sheet name="SSC TPR unit rate lookup" sheetId="16" r:id="rId12"/>
    <sheet name="Charge Calculator" sheetId="15" r:id="rId13"/>
  </sheets>
  <definedNames>
    <definedName name="_xlnm._FilterDatabase" localSheetId="1" hidden="1">'Annex 1 LV, HV and UMS charges'!$A$12:$O$44</definedName>
    <definedName name="_xlnm._FilterDatabase" localSheetId="2" hidden="1">'Annex 2 EHV charges'!$A$10:$O$157</definedName>
    <definedName name="_xlnm._FilterDatabase" localSheetId="6" hidden="1">'Annex 4 LDNO charges'!$A$12:$L$202</definedName>
    <definedName name="_xlnm._FilterDatabase" localSheetId="9" hidden="1">'Annex 7 Pass -Through Costs'!$A$4:$G$165</definedName>
    <definedName name="_xlnm._FilterDatabase" localSheetId="11" hidden="1">'SSC TPR unit rate lookup'!$A$28:$D$1205</definedName>
    <definedName name="OLE_LINK1" localSheetId="5">'Annex 3 Preserved charges'!#REF!</definedName>
    <definedName name="_xlnm.Print_Area" localSheetId="1">'Annex 1 LV, HV and UMS charges'!$A$2:$K$28</definedName>
    <definedName name="_xlnm.Print_Area" localSheetId="2">'Annex 2 EHV charges'!$A$2:$O$157</definedName>
    <definedName name="_xlnm.Print_Area" localSheetId="3">'Annex 2a Import'!$A$2:$H$150</definedName>
    <definedName name="_xlnm.Print_Area" localSheetId="4">'Annex 2b Export'!$A$2:$H$151</definedName>
    <definedName name="_xlnm.Print_Area" localSheetId="5">'Annex 3 Preserved charges'!$A$2:$J$21</definedName>
    <definedName name="_xlnm.Print_Area" localSheetId="6">'Annex 4 LDNO charges'!$A$2:$J$98</definedName>
    <definedName name="_xlnm.Print_Area" localSheetId="7">'Annex 5 LLFs'!$A$2:$H$40</definedName>
    <definedName name="_xlnm.Print_Area" localSheetId="8">'Annex 6 New Designated EHV Prop'!$A$4:$Q$28</definedName>
    <definedName name="_xlnm.Print_Area" localSheetId="10">'Nodal prices'!$A$2:$D$26</definedName>
    <definedName name="_xlnm.Print_Titles" localSheetId="1">'Annex 1 LV, HV and UMS charges'!$2:$12</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charges'!$12:$12</definedName>
    <definedName name="_xlnm.Print_Titles" localSheetId="8">'Annex 6 New Designated EHV Prop'!$4:$5</definedName>
    <definedName name="_xlnm.Print_Titles" localSheetId="10">'Nodal prices'!$2:$3</definedName>
    <definedName name="_xlnm.Print_Titles" localSheetId="11">'SSC TPR unit rate lookup'!$28:$28</definedName>
    <definedName name="Z_5032A364_B81A_48DA_88DA_AB3B86B47EE9_.wvu.PrintArea" localSheetId="1" hidden="1">'Annex 1 LV, HV and UMS charges'!$A$2:$K$28</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charges'!$A$2:$I$98</definedName>
    <definedName name="Z_5032A364_B81A_48DA_88DA_AB3B86B47EE9_.wvu.PrintArea" localSheetId="7" hidden="1">'Annex 5 LLFs'!$A$3:$F$40</definedName>
    <definedName name="Z_5032A364_B81A_48DA_88DA_AB3B86B47EE9_.wvu.PrintArea" localSheetId="8" hidden="1">'Annex 6 New Designated EHV Prop'!$A$1:$O$28</definedName>
    <definedName name="Z_5032A364_B81A_48DA_88DA_AB3B86B47EE9_.wvu.PrintArea" localSheetId="10" hidden="1">'Nodal prices'!$A$2:$D$26</definedName>
    <definedName name="Z_5032A364_B81A_48DA_88DA_AB3B86B47EE9_.wvu.PrintTitles" localSheetId="1" hidden="1">'Annex 1 LV, HV and UMS charges'!$2:$12</definedName>
    <definedName name="Z_5032A364_B81A_48DA_88DA_AB3B86B47EE9_.wvu.PrintTitles" localSheetId="2" hidden="1">'Annex 2 EHV charges'!$2:$10</definedName>
    <definedName name="Z_5032A364_B81A_48DA_88DA_AB3B86B47EE9_.wvu.PrintTitles" localSheetId="6" hidden="1">'Annex 4 LDNO charges'!$2:$12</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17" l="1"/>
  <c r="A3" i="6" l="1"/>
  <c r="B13" i="1" l="1"/>
  <c r="B11" i="1"/>
  <c r="B9" i="1"/>
  <c r="B2" i="15" l="1"/>
  <c r="A2" i="7"/>
  <c r="A17" i="8"/>
  <c r="A4" i="8"/>
  <c r="A2" i="5"/>
  <c r="A2" i="4"/>
  <c r="A2" i="14"/>
  <c r="A2" i="13"/>
  <c r="A2" i="12"/>
  <c r="A2" i="2"/>
  <c r="R9" i="15" l="1"/>
  <c r="S9" i="15"/>
  <c r="T9" i="15"/>
  <c r="Q9" i="15"/>
  <c r="N9" i="15"/>
  <c r="O9" i="15"/>
  <c r="P9" i="15"/>
  <c r="M9" i="15"/>
  <c r="D9" i="15"/>
  <c r="E9" i="15"/>
  <c r="F9" i="15"/>
  <c r="G9" i="15"/>
  <c r="H9" i="15"/>
  <c r="I9" i="15"/>
  <c r="C9" i="15"/>
  <c r="O5" i="8" l="1"/>
  <c r="I5" i="8"/>
  <c r="J5" i="8"/>
  <c r="K5" i="8"/>
  <c r="L5" i="8"/>
  <c r="M5" i="8"/>
  <c r="N5" i="8"/>
  <c r="H5" i="8"/>
  <c r="F4" i="14"/>
  <c r="G4" i="14"/>
  <c r="H4" i="14"/>
  <c r="E4" i="14"/>
  <c r="F4" i="13"/>
  <c r="G4" i="13"/>
  <c r="H4" i="13"/>
  <c r="E4" i="13"/>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I14" i="15"/>
  <c r="H14" i="15"/>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I10" i="15"/>
  <c r="H10" i="15"/>
  <c r="E10" i="15"/>
  <c r="G10" i="15"/>
  <c r="C10" i="15"/>
  <c r="F10" i="15"/>
  <c r="D10" i="15"/>
  <c r="E9" i="14" l="1"/>
  <c r="B9" i="14"/>
  <c r="F9" i="14"/>
  <c r="G9" i="14"/>
  <c r="H9" i="14"/>
  <c r="C9" i="14"/>
  <c r="D9" i="14"/>
  <c r="A10" i="14" a="1"/>
  <c r="A10" i="14" s="1"/>
  <c r="B9" i="13"/>
  <c r="D9" i="13"/>
  <c r="H9" i="13"/>
  <c r="C9" i="13"/>
  <c r="E9" i="13"/>
  <c r="G9" i="13"/>
  <c r="F9" i="13"/>
  <c r="A10" i="13" a="1"/>
  <c r="A10" i="13" s="1"/>
  <c r="B10" i="13" s="1"/>
  <c r="C17" i="15"/>
  <c r="C18" i="15"/>
  <c r="G17" i="15"/>
  <c r="G18" i="15"/>
  <c r="D17" i="15"/>
  <c r="D18" i="15"/>
  <c r="E18" i="15"/>
  <c r="E17" i="15"/>
  <c r="F17" i="15"/>
  <c r="F18" i="15"/>
  <c r="H17" i="15"/>
  <c r="H18" i="15"/>
  <c r="I17" i="15"/>
  <c r="I18" i="15"/>
  <c r="B10" i="14" l="1"/>
  <c r="F10" i="14"/>
  <c r="C10" i="14"/>
  <c r="G10" i="14"/>
  <c r="H10" i="14"/>
  <c r="D10" i="14"/>
  <c r="E10" i="14"/>
  <c r="A11" i="14" a="1"/>
  <c r="A11" i="14" s="1"/>
  <c r="A12" i="14" s="1" a="1"/>
  <c r="A12" i="14" s="1"/>
  <c r="A11" i="13" a="1"/>
  <c r="A11" i="13" s="1"/>
  <c r="A12" i="13" s="1" a="1"/>
  <c r="A12" i="13" s="1"/>
  <c r="C10" i="13"/>
  <c r="G10" i="13"/>
  <c r="E10" i="13"/>
  <c r="D10" i="13"/>
  <c r="F10" i="13"/>
  <c r="H10" i="13"/>
  <c r="C21" i="15"/>
  <c r="C22" i="15"/>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F39" i="13" l="1"/>
  <c r="E39" i="13"/>
  <c r="C39" i="13"/>
  <c r="B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<sst xmlns="http://schemas.openxmlformats.org/spreadsheetml/2006/main" count="2683" uniqueCount="858">
  <si>
    <t>Closed LLFCs</t>
  </si>
  <si>
    <t>Geographical name</t>
  </si>
  <si>
    <t>Notes:</t>
  </si>
  <si>
    <t xml:space="preserve">Unit time periods are as specified in the SSC. </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</si>
  <si>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</si>
  <si>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</si>
  <si>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</si>
  <si>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</si>
  <si>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</si>
  <si>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</si>
  <si>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</si>
  <si>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</si>
  <si>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</si>
  <si>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</si>
  <si>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Demand</t>
  </si>
  <si>
    <t>Generation</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</si>
  <si>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</si>
  <si>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</si>
  <si>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</si>
  <si>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</si>
  <si>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</si>
  <si>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</si>
  <si>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</si>
  <si>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</si>
  <si>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</si>
  <si>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</si>
  <si>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</si>
  <si>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</si>
  <si>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</si>
  <si>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</si>
  <si>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</si>
  <si>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</si>
  <si>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</si>
  <si>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</si>
  <si>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</si>
  <si>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</si>
  <si>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</si>
  <si>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</si>
  <si>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</si>
  <si>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</si>
  <si>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</si>
  <si>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</si>
  <si>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</si>
  <si>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</si>
  <si>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</si>
  <si>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</si>
  <si>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</si>
  <si>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</si>
  <si>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</si>
  <si>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</si>
  <si>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</si>
  <si>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</si>
  <si>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</si>
  <si>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</si>
  <si>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</si>
  <si>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</si>
  <si>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</si>
  <si>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</si>
  <si>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</si>
  <si>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</si>
  <si>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</si>
  <si>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</si>
  <si>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</si>
  <si>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</si>
  <si>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</si>
  <si>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</si>
  <si>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</si>
  <si>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</si>
  <si>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</si>
  <si>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</si>
  <si>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</si>
  <si>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</si>
  <si>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</si>
  <si>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</si>
  <si>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</si>
  <si>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</si>
  <si>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</si>
  <si>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</si>
  <si>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</si>
  <si>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</si>
  <si>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</si>
  <si>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</si>
  <si>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</si>
  <si>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</si>
  <si>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</si>
  <si>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</si>
  <si>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</si>
  <si>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</si>
  <si>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</si>
  <si>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</si>
  <si>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</si>
  <si>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</si>
  <si>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</si>
  <si>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</si>
  <si>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</si>
  <si>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</si>
  <si>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</si>
  <si>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</si>
  <si>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</si>
  <si>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</si>
  <si>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</si>
  <si>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</si>
  <si>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</si>
  <si>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</si>
  <si>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</si>
  <si>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</si>
  <si>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</si>
  <si>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</si>
  <si>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</si>
  <si>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</si>
  <si>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</si>
  <si>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</si>
  <si>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</si>
  <si>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</si>
  <si>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</si>
  <si>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</si>
  <si>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</si>
  <si>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</si>
  <si>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</si>
  <si>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</si>
  <si>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</si>
  <si>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</si>
  <si>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</si>
  <si>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</si>
  <si>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</si>
  <si>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</si>
  <si>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</si>
  <si>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</si>
  <si>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</si>
  <si>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</si>
  <si>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</si>
  <si>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</si>
  <si>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</si>
  <si>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</si>
  <si>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</si>
  <si>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</si>
  <si>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</si>
  <si>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</si>
  <si>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</si>
  <si>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</si>
  <si>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</si>
  <si>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</si>
  <si>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</si>
  <si>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</si>
  <si>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</si>
  <si>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</si>
  <si>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</si>
  <si>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</si>
  <si>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</si>
  <si>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</si>
  <si>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</si>
  <si>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</si>
  <si>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</si>
  <si>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</si>
  <si>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</si>
  <si>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</si>
  <si>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</si>
  <si>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</si>
  <si>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</si>
  <si>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</si>
  <si>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</si>
  <si>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</si>
  <si>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</si>
  <si>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</si>
  <si>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</si>
  <si>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</si>
  <si>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</si>
  <si>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</si>
  <si>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</si>
  <si>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</si>
  <si>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</si>
  <si>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</si>
  <si>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</si>
  <si>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</si>
  <si>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</si>
  <si>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</si>
  <si>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</si>
  <si>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</si>
  <si>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</si>
  <si>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</si>
  <si>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</si>
  <si>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</si>
  <si>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</si>
  <si>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</si>
  <si>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</si>
  <si>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</si>
  <si>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</si>
  <si>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</si>
  <si>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</si>
  <si>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</si>
  <si>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</si>
  <si>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</si>
  <si>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</si>
  <si>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</si>
  <si>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</si>
  <si>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</si>
  <si>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</si>
  <si>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</si>
  <si>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</si>
  <si>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</si>
  <si>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</si>
  <si>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</si>
  <si>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</si>
  <si>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</si>
  <si>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</si>
  <si>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</si>
  <si>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</si>
  <si>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</si>
  <si>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</si>
  <si>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</si>
  <si>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</si>
  <si>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</si>
  <si>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</si>
  <si>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</si>
  <si>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</si>
  <si>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</si>
  <si>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</si>
  <si>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</si>
  <si>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</si>
  <si>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</si>
  <si>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</si>
  <si>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</si>
  <si>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</si>
  <si>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</si>
  <si>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</si>
  <si>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</si>
  <si>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</si>
  <si>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</si>
  <si>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</si>
  <si>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</si>
  <si>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</si>
  <si>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</si>
  <si>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</si>
  <si>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</si>
  <si>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</si>
  <si>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</si>
  <si>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</si>
  <si>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</si>
  <si>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</si>
  <si>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</si>
  <si>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</si>
  <si>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</si>
  <si>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</si>
  <si>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</si>
  <si>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</si>
  <si>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</si>
  <si>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</si>
  <si>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</si>
  <si>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</si>
  <si>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</si>
  <si>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</si>
  <si>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</si>
  <si>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</si>
  <si>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</si>
  <si>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</si>
  <si>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</si>
  <si>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</si>
  <si>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</si>
  <si>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</si>
  <si>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</si>
  <si>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</si>
  <si>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</si>
  <si>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</si>
  <si>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</si>
  <si>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</si>
  <si>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</si>
  <si>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</si>
  <si>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</si>
  <si>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</si>
  <si>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</si>
  <si>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</si>
  <si>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</si>
  <si>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</si>
  <si>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</si>
  <si>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</si>
  <si>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</si>
  <si>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</si>
  <si>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</si>
  <si>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</si>
  <si>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</si>
  <si>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</si>
  <si>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</si>
  <si>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</si>
  <si>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</si>
  <si>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</si>
  <si>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</si>
  <si>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</si>
  <si>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</si>
  <si>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</si>
  <si>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</si>
  <si>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</si>
  <si>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</si>
  <si>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</si>
  <si>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</si>
  <si>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</si>
  <si>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</si>
  <si>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</si>
  <si>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</si>
  <si>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</si>
  <si>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</si>
  <si>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</si>
  <si>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</si>
  <si>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</si>
  <si>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</si>
  <si>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</si>
  <si>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</si>
  <si>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</si>
  <si>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</si>
  <si>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</si>
  <si>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</si>
  <si>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</si>
  <si>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</si>
  <si>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</si>
  <si>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</si>
  <si>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</si>
  <si>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</si>
  <si>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</si>
  <si>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</si>
  <si>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</si>
  <si>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</si>
  <si>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</si>
  <si>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</si>
  <si>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</si>
  <si>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</si>
  <si>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Low-voltage network</t>
  </si>
  <si>
    <t>Low-voltage substation</t>
  </si>
  <si>
    <t>High-voltage network</t>
  </si>
  <si>
    <t>High-voltage substation</t>
  </si>
  <si>
    <t>33kV generic</t>
  </si>
  <si>
    <t>132kV generic</t>
  </si>
  <si>
    <t>EHV site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</si>
  <si>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</si>
  <si>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</si>
  <si>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</si>
  <si>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</si>
  <si>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</si>
  <si>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</si>
  <si>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</si>
  <si>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</si>
  <si>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</si>
  <si>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</si>
  <si>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</si>
  <si>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</si>
  <si>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</si>
  <si>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</si>
  <si>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</si>
  <si>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</si>
  <si>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</si>
  <si>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</si>
  <si>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</si>
  <si>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</si>
  <si>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</si>
  <si>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</si>
  <si>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</si>
  <si>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</si>
  <si>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</si>
  <si>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</si>
  <si>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</si>
  <si>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</si>
  <si>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</si>
  <si>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</si>
  <si>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</si>
  <si>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</si>
  <si>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June to August Inclusive</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</si>
  <si>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</si>
  <si>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</si>
  <si>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</si>
  <si>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</si>
  <si>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</si>
  <si>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</si>
  <si>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</si>
  <si>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</si>
  <si>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</si>
  <si>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</si>
  <si>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</si>
  <si>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</si>
  <si>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</si>
  <si>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</si>
  <si>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</si>
  <si>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</si>
  <si>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</si>
  <si>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</si>
  <si>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</si>
  <si>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</si>
  <si>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</si>
  <si>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</si>
  <si>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</si>
  <si>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</si>
  <si>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</si>
  <si>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</si>
  <si>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</si>
  <si>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</si>
  <si>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</si>
  <si>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</si>
  <si>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</si>
  <si>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</si>
  <si>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</si>
  <si>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</si>
  <si>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</si>
  <si>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</si>
  <si>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</si>
  <si>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</si>
  <si>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</si>
  <si>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</si>
  <si>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</si>
  <si>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</si>
  <si>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</si>
  <si>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</si>
  <si>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</si>
  <si>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</si>
  <si>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</si>
  <si>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</si>
  <si>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</si>
  <si>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</si>
  <si>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</si>
  <si>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</si>
  <si>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</si>
  <si>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</si>
  <si>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</si>
  <si>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</si>
  <si>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</si>
  <si>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</si>
  <si>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</si>
  <si>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</si>
  <si>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</si>
  <si>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</si>
  <si>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</si>
  <si>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</si>
  <si>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</si>
  <si>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</si>
  <si>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</si>
  <si>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</si>
  <si>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</si>
  <si>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</si>
  <si>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</si>
  <si>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</si>
  <si>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</si>
  <si>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</si>
  <si>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</si>
  <si>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</si>
  <si>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</si>
  <si>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</si>
  <si>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</si>
  <si>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</si>
  <si>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</si>
  <si>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</si>
  <si>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</si>
  <si>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</si>
  <si>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</si>
  <si>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</si>
  <si>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</si>
  <si>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</si>
  <si>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</si>
  <si>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</si>
  <si>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</si>
  <si>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</si>
  <si>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</si>
  <si>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</si>
  <si>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</si>
  <si>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</si>
  <si>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</si>
  <si>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</si>
  <si>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</si>
  <si>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</si>
  <si>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</si>
  <si>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</si>
  <si>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</si>
  <si>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</si>
  <si>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</si>
  <si>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</si>
  <si>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</si>
  <si>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</si>
  <si>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</si>
  <si>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</si>
  <si>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</si>
  <si>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</si>
  <si>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</si>
  <si>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</si>
  <si>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</si>
  <si>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</si>
  <si>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</si>
  <si>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</si>
  <si>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</si>
  <si>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</si>
  <si>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</si>
  <si>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</si>
  <si>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</si>
  <si>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</si>
  <si>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</si>
  <si>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</si>
  <si>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</si>
  <si>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</si>
  <si>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</si>
  <si>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</si>
  <si>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</si>
  <si>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[Start] - [End]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</si>
  <si>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</si>
  <si>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</si>
  <si>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</si>
  <si>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</si>
  <si>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</si>
  <si>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</si>
  <si>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</si>
  <si>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</si>
  <si>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</si>
  <si>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</si>
  <si>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</si>
  <si>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</si>
  <si>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</si>
  <si>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</si>
  <si>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</si>
  <si>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</si>
  <si>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</si>
  <si>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</si>
  <si>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</si>
  <si>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</si>
  <si>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</si>
  <si>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</si>
  <si>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</si>
  <si>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</si>
  <si>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</si>
  <si>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</si>
  <si>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</si>
  <si>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</si>
  <si>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</si>
  <si>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</si>
  <si>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</si>
  <si>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</si>
  <si>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</si>
  <si>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</si>
  <si>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</si>
  <si>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</si>
  <si>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</si>
  <si>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</si>
  <si>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</si>
  <si>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</si>
  <si>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</si>
  <si>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</si>
  <si>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</si>
  <si>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</si>
  <si>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</si>
  <si>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</si>
  <si>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</si>
  <si>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Import
exceeded capacity charge
(p/kVA/day)</t>
  </si>
  <si>
    <t>Export
exceeded capacity charge
(p/kVA/day)</t>
  </si>
  <si>
    <t>Average daily exceeded capacity
kVA</t>
  </si>
  <si>
    <t>Exceeded capacity charge
£</t>
  </si>
  <si>
    <t>Import exceeded capacity charge
£</t>
  </si>
  <si>
    <t>Export exceeded capacity charge
£</t>
  </si>
  <si>
    <t>11:00 - 14:00
16:00 - 19:00</t>
  </si>
  <si>
    <t>11:00 - 14:00</t>
  </si>
  <si>
    <t>07:00 - 11:00
14:00 - 23:00</t>
  </si>
  <si>
    <t>07:00 - 11:00
14:00 - 16:00
19:00 - 23:00</t>
  </si>
  <si>
    <t>16:00 - 19:00</t>
  </si>
  <si>
    <t>07:00 - 16:00
19:00 - 23:00</t>
  </si>
  <si>
    <t>00:00 - 07:00
23:00 - 24:00</t>
  </si>
  <si>
    <t>Monday to Friday 
(Including Bank Holidays)
March, April, May and September, October</t>
  </si>
  <si>
    <t>07:00 - 23:00</t>
  </si>
  <si>
    <t>00:00 - 24:00</t>
  </si>
  <si>
    <t>All times are in UK Clock time</t>
  </si>
  <si>
    <t>Period 5</t>
  </si>
  <si>
    <t>Winter Peak</t>
  </si>
  <si>
    <t>Summer Peak</t>
  </si>
  <si>
    <t>Winter Shoulder</t>
  </si>
  <si>
    <t>Night</t>
  </si>
  <si>
    <t>Other</t>
  </si>
  <si>
    <t>Monday to Friday 
November to February</t>
  </si>
  <si>
    <t>Monday to Friday
June to August</t>
  </si>
  <si>
    <t>Monday to Friday
March</t>
  </si>
  <si>
    <t>All Year</t>
  </si>
  <si>
    <t>All Other Times</t>
  </si>
  <si>
    <t>CVA site specific LLFs</t>
  </si>
  <si>
    <t>MSID</t>
  </si>
  <si>
    <t>Open LLFCs</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</si>
  <si>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</si>
  <si>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</si>
  <si>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</si>
  <si>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</si>
  <si>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</si>
  <si>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</si>
  <si>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</si>
  <si>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</si>
  <si>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</si>
  <si>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</si>
  <si>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Red/black unit charge
p/kWh</t>
  </si>
  <si>
    <t>Amber/yellow unit charge
p/kWh</t>
  </si>
  <si>
    <t>Green unit charge
p/kWh</t>
  </si>
  <si>
    <t>2</t>
  </si>
  <si>
    <t>Non-Domestic Aggregated (related MPAN)</t>
  </si>
  <si>
    <t>4</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</si>
  <si>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</si>
  <si>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</si>
  <si>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</si>
  <si>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</si>
  <si>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</si>
  <si>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</si>
  <si>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</si>
  <si>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</si>
  <si>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</si>
  <si>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</si>
  <si>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</si>
  <si>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</si>
  <si>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</si>
  <si>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</si>
  <si>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</si>
  <si>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</si>
  <si>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</si>
  <si>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</si>
  <si>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</si>
  <si>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</si>
  <si>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</si>
  <si>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</si>
  <si>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</si>
  <si>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</si>
  <si>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</si>
  <si>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</si>
  <si>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</si>
  <si>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</si>
  <si>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</si>
  <si>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</si>
  <si>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</si>
  <si>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</si>
  <si>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</si>
  <si>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</si>
  <si>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</si>
  <si>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</si>
  <si>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</si>
  <si>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</si>
  <si>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</si>
  <si>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</si>
  <si>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</si>
  <si>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</si>
  <si>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</si>
  <si>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</si>
  <si>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</si>
  <si>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</si>
  <si>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</si>
  <si>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</si>
  <si>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</si>
  <si>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</si>
  <si>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</si>
  <si>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</si>
  <si>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</si>
  <si>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</si>
  <si>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</si>
  <si>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Annex 1 LV, HV and Unmetered Supplies charges</t>
  </si>
  <si>
    <t>0, 1, 2</t>
  </si>
  <si>
    <t>Domestic Aggregated (Related MPAN)</t>
  </si>
  <si>
    <t>0, 3, 4, 5-8</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</si>
  <si>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</si>
  <si>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</si>
  <si>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</si>
  <si>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</si>
  <si>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</si>
  <si>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</si>
  <si>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</si>
  <si>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</si>
  <si>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</si>
  <si>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</si>
  <si>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</si>
  <si>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</si>
  <si>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</si>
  <si>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</si>
  <si>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</si>
  <si>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0, 1 or 8</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</si>
  <si>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</si>
  <si>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</si>
  <si>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</si>
  <si>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</si>
  <si>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</si>
  <si>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</si>
  <si>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</si>
  <si>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</si>
  <si>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</si>
  <si>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</si>
  <si>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</si>
  <si>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</si>
  <si>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</si>
  <si>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</si>
  <si>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</si>
  <si>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</si>
  <si>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</si>
  <si>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</si>
  <si>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</si>
  <si>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</si>
  <si>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</si>
  <si>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</si>
  <si>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</si>
  <si>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</si>
  <si>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</si>
  <si>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</si>
  <si>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</si>
  <si>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</si>
  <si>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</si>
  <si>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</si>
  <si>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</si>
  <si>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</si>
  <si>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</si>
  <si>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</si>
  <si>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</si>
  <si>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</si>
  <si>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</si>
  <si>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</si>
  <si>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</si>
  <si>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</si>
  <si>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</si>
  <si>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</si>
  <si>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</si>
  <si>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</si>
  <si>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</si>
  <si>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</si>
  <si>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</si>
  <si>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</si>
  <si>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</si>
  <si>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</si>
  <si>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</si>
  <si>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</si>
  <si>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</si>
  <si>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</si>
  <si>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</si>
  <si>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</si>
  <si>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</si>
  <si>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</si>
  <si>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</si>
  <si>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</si>
  <si>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</si>
  <si>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</si>
  <si>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</si>
  <si>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</si>
  <si>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</si>
  <si>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</si>
  <si>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</si>
  <si>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</si>
  <si>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</si>
  <si>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</si>
  <si>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</si>
  <si>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</si>
  <si>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</si>
  <si>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</si>
  <si>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</si>
  <si>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</si>
  <si>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</si>
  <si>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</si>
  <si>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</si>
  <si>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</si>
  <si>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</si>
  <si>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</si>
  <si>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</si>
  <si>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</si>
  <si>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</si>
  <si>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</si>
  <si>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</si>
  <si>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</si>
  <si>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</si>
  <si>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</si>
  <si>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</si>
  <si>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</si>
  <si>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</si>
  <si>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</si>
  <si>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</si>
  <si>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</si>
  <si>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16:00 - 20:00</t>
  </si>
  <si>
    <t>07:00 - 16:00</t>
  </si>
  <si>
    <t>07:00 - 20:00</t>
  </si>
  <si>
    <t>00:00 - 07:00</t>
  </si>
  <si>
    <t>2025/2026</t>
  </si>
  <si>
    <t>01/04/2025</t>
  </si>
  <si>
    <t>31/03/2026</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</si>
  <si>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</si>
  <si>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</si>
  <si>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</si>
  <si>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</si>
  <si>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</si>
  <si>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</si>
  <si>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</si>
  <si>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</si>
  <si>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</si>
  <si>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</si>
  <si>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</si>
  <si>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</si>
  <si>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</si>
  <si>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</si>
  <si>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</si>
  <si>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</si>
  <si>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</si>
  <si>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</si>
  <si>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</si>
  <si>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</si>
  <si>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</si>
  <si>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</si>
  <si>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</si>
  <si>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</si>
  <si>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</si>
  <si>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</si>
  <si>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</si>
  <si>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</si>
  <si>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</si>
  <si>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</si>
  <si>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</si>
  <si>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</si>
  <si>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</si>
  <si>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</si>
  <si>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</si>
  <si>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</si>
  <si>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</si>
  <si>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</si>
  <si>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</si>
  <si>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</si>
  <si>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</si>
  <si>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</si>
  <si>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</si>
  <si>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</si>
  <si>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</si>
  <si>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</si>
  <si>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</si>
  <si>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</si>
  <si>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</si>
  <si>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</si>
  <si>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</si>
  <si>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</si>
  <si>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</si>
  <si>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</si>
  <si>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Draft</t>
  </si>
  <si>
    <t>Stark Infra-Electricity Ltd - GSP C</t>
  </si>
  <si>
    <t>C27, 113, 155</t>
  </si>
  <si>
    <t>C28, 127, 169</t>
  </si>
  <si>
    <t>C3, 141, 183</t>
  </si>
  <si>
    <t>C0L, C0H, C0E, C0P</t>
  </si>
  <si>
    <t>C1L, C1H, C1E, C1P</t>
  </si>
  <si>
    <t>C2L, C2H, C2E, C2P</t>
  </si>
  <si>
    <t>C3L, C3H, C3E, C3P</t>
  </si>
  <si>
    <t>C4L, C4H, C4E, C4P</t>
  </si>
  <si>
    <t>C5L, C5H, C5E, C5P</t>
  </si>
  <si>
    <t>C6L, C6H, C6E, C6P</t>
  </si>
  <si>
    <t>C7L, C7H, C7E, C7P</t>
  </si>
  <si>
    <t>C8L, C8H, C8E, C8P</t>
  </si>
  <si>
    <t>C24, CAL, CAH, CAE, CBL, CBH, CBE, CCL, CCH, CCE, CDL, CDH, CDE, CAP, CBP, CCP, CDP, CFE, CFH, CFP</t>
  </si>
  <si>
    <t>C25, CGE, CGH, CGP</t>
  </si>
  <si>
    <t>C29, CHE, CHP</t>
  </si>
  <si>
    <t>C14, CJE, CJP</t>
  </si>
  <si>
    <t>C15, CKE, CKP</t>
  </si>
  <si>
    <t>C16, CLE, CLP</t>
  </si>
  <si>
    <t>C17, CME, CMP</t>
  </si>
  <si>
    <t>C18, CNE, CNP</t>
  </si>
  <si>
    <t>C19, CPE, CPP</t>
  </si>
  <si>
    <t>C20, CQE, CQP</t>
  </si>
  <si>
    <t>C21, CRE, CRP</t>
  </si>
  <si>
    <t>C22, CSE, CSP</t>
  </si>
  <si>
    <t>C23, CTE, CTP</t>
  </si>
  <si>
    <t>C26, CUE, CUH, CUP</t>
  </si>
  <si>
    <t>C9, CVE, CVH, CVP</t>
  </si>
  <si>
    <t>C10, CWE, CWH, CWP</t>
  </si>
  <si>
    <t>C11, CXE, CXH, CXP</t>
  </si>
  <si>
    <t>C12, CYE, CYH, CYP</t>
  </si>
  <si>
    <t>C13, CZE, CZH, CZP</t>
  </si>
  <si>
    <t>C1L, C1H, C1E, C2L, C2H, C2E, C3L, C3H, C3E, C4L, C4H, C4E, C5L, C5H, C5E, C6L, C6H, C6E, C7L, C7H, C7E, C8L, C8H, C8E, C9, C10, C11, C12, C13, CAL, CAH, CAE, CBL, CBH, CBE, CCL, CCH, CCE, CDL, CDH, CDE, C24, C0L, C0H, C0E, C25, C26, C0P, C1P, C2P, C3P, C4P, C5P, C6P, C7P, C8P, CAP, CBP, CCP, CDP, CFE, CFH, CFP, CGE, CGH, CGP, CUE, CUH, CUP, CVE, CVH, CVP, CWE, CWH, CWP, CXE, CXH, CXP, CYE, CYH, CYP, CZE, CZH, CZP</t>
  </si>
  <si>
    <t>C14, C15, C16, C17, C18, C27, C28, 113, 127, 155, 169, CJE, CJP, CKE, CKP, CLE, CLP, CME, CMP, CNE,CNP</t>
  </si>
  <si>
    <t>C19, C20, C21, C22, C23, C29, C30,141, 183, CHE, CHP, CPE, CPP, CQE, CQP, CRE, CRP, CSE, CSP, CTE, CTP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</si>
</sst>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0.00;\(0.00\);"/>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0"/>
      <color theme="3"/>
      <name val="Arial"/>
      <family val="2"/>
    </font>
    <font>
      <b/>
      <sz val="11"/>
      <color theme="0"/>
      <name val="Calibri"/>
      <family val="2"/>
      <scheme val="minor"/>
    </font>
  </fonts>
  <fills count="42">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lightUp">
        <fgColor theme="0" tint="-0.499984740745262"/>
        <bgColor rgb="FFFFFFFF"/>
      </patternFill>
    </fill>
    <fill>
      <patternFill patternType="solid">
        <fgColor rgb="FFC0C0C0"/>
        <bgColor indexed="64"/>
      </patternFill>
    </fill>
    <fill>
      <patternFill patternType="solid">
        <fgColor rgb="FF4B86CD"/>
        <bgColor indexed="64"/>
      </patternFill>
    </fill>
    <fill>
      <patternFill patternType="solid">
        <fgColor rgb="FFFFCC99"/>
        <bgColor rgb="FF000000"/>
      </patternFill>
    </fill>
    <fill>
      <patternFill patternType="solid">
        <fgColor rgb="FFCCFFF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999999"/>
      </left>
      <right/>
      <top/>
      <bottom/>
      <diagonal/>
    </border>
  </borders>
  <cellStyleXfs count="43">
    <xf numFmtId="0" fontId="0" fillId="0" borderId="0"/>
    <xf numFmtId="0" fontId="19" fillId="0" borderId="0" applyNumberFormat="0" applyFill="0" applyBorder="0" applyAlignment="0" applyProtection="0"/>
    <xf numFmtId="0" fontId="20" fillId="5" borderId="7" applyNumberFormat="0" applyAlignment="0" applyProtection="0"/>
    <xf numFmtId="0" fontId="21" fillId="0" borderId="0" applyNumberFormat="0" applyFill="0" applyBorder="0" applyAlignment="0" applyProtection="0">
      <alignment vertical="top"/>
      <protection locked="0"/>
    </xf>
    <xf numFmtId="0" fontId="27" fillId="0" borderId="9" applyNumberFormat="0" applyFill="0" applyAlignment="0" applyProtection="0"/>
    <xf numFmtId="0" fontId="19" fillId="0" borderId="10" applyNumberFormat="0" applyFill="0" applyAlignment="0" applyProtection="0"/>
    <xf numFmtId="0" fontId="14" fillId="0" borderId="0"/>
    <xf numFmtId="43" fontId="14" fillId="0" borderId="0" applyFont="0" applyFill="0" applyBorder="0" applyAlignment="0" applyProtection="0"/>
    <xf numFmtId="0" fontId="32" fillId="24" borderId="0" applyNumberFormat="0" applyBorder="0" applyAlignment="0" applyProtection="0"/>
    <xf numFmtId="0" fontId="11" fillId="6"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11" fillId="27" borderId="0" applyNumberFormat="0" applyBorder="0" applyAlignment="0" applyProtection="0"/>
    <xf numFmtId="0" fontId="32" fillId="28" borderId="0" applyNumberFormat="0" applyBorder="0" applyAlignment="0" applyProtection="0"/>
    <xf numFmtId="0" fontId="37" fillId="0" borderId="0"/>
    <xf numFmtId="0" fontId="39" fillId="36" borderId="0" applyNumberFormat="0" applyBorder="0" applyAlignment="0" applyProtection="0"/>
    <xf numFmtId="0" fontId="10" fillId="6" borderId="0" applyNumberFormat="0" applyBorder="0" applyAlignment="0" applyProtection="0"/>
    <xf numFmtId="0" fontId="10" fillId="27" borderId="0" applyNumberFormat="0" applyBorder="0" applyAlignment="0" applyProtection="0"/>
    <xf numFmtId="0" fontId="9" fillId="0" borderId="0"/>
    <xf numFmtId="0" fontId="10" fillId="6" borderId="0" applyNumberFormat="0" applyBorder="0" applyAlignment="0" applyProtection="0"/>
    <xf numFmtId="0" fontId="10" fillId="27" borderId="0" applyNumberFormat="0" applyBorder="0" applyAlignment="0" applyProtection="0"/>
    <xf numFmtId="0" fontId="9" fillId="0" borderId="0"/>
    <xf numFmtId="43" fontId="14" fillId="0" borderId="0" applyFont="0" applyFill="0" applyBorder="0" applyAlignment="0" applyProtection="0"/>
    <xf numFmtId="0" fontId="8" fillId="0" borderId="0"/>
    <xf numFmtId="43" fontId="14" fillId="0" borderId="0" applyFont="0" applyFill="0" applyBorder="0" applyAlignment="0" applyProtection="0"/>
    <xf numFmtId="0" fontId="7" fillId="0" borderId="0"/>
    <xf numFmtId="43" fontId="14" fillId="0" borderId="0" applyFont="0" applyFill="0" applyBorder="0" applyAlignment="0" applyProtection="0"/>
    <xf numFmtId="0" fontId="6" fillId="0" borderId="0"/>
    <xf numFmtId="0" fontId="6" fillId="37" borderId="15" applyNumberFormat="0" applyBorder="0" applyAlignment="0" applyProtection="0">
      <alignment vertical="center"/>
    </xf>
    <xf numFmtId="43" fontId="14" fillId="0" borderId="0" applyFont="0" applyFill="0" applyBorder="0" applyAlignment="0" applyProtection="0"/>
    <xf numFmtId="0" fontId="5" fillId="0" borderId="0"/>
    <xf numFmtId="0" fontId="5" fillId="0" borderId="0" applyNumberFormat="0" applyFill="0" applyBorder="0" applyAlignment="0" applyProtection="0">
      <alignment horizontal="left"/>
    </xf>
    <xf numFmtId="43" fontId="14" fillId="0" borderId="0" applyFont="0" applyFill="0" applyBorder="0" applyAlignment="0" applyProtection="0"/>
    <xf numFmtId="49" fontId="41" fillId="39" borderId="0" applyNumberFormat="0" applyBorder="0" applyAlignment="0">
      <alignment horizontal="left" vertical="center" wrapText="1"/>
    </xf>
    <xf numFmtId="43" fontId="1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0" fontId="3" fillId="0" borderId="0"/>
    <xf numFmtId="43" fontId="14" fillId="0" borderId="0" applyFont="0" applyFill="0" applyBorder="0" applyAlignment="0" applyProtection="0"/>
    <xf numFmtId="0" fontId="2" fillId="0" borderId="0"/>
    <xf numFmtId="43" fontId="14" fillId="0" borderId="0" applyFont="0" applyFill="0" applyBorder="0" applyAlignment="0" applyProtection="0"/>
    <xf numFmtId="0" fontId="1" fillId="0" borderId="0"/>
  </cellStyleXfs>
  <cellXfs count="276">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6" fillId="2" borderId="0" xfId="0" applyFont="1" applyFill="1" applyAlignment="1">
      <alignment vertical="center"/>
    </xf>
    <xf numFmtId="0" fontId="22" fillId="2" borderId="0" xfId="3" applyFont="1" applyFill="1" applyAlignment="1" applyProtection="1">
      <alignment vertical="center"/>
    </xf>
    <xf numFmtId="0" fontId="15" fillId="7" borderId="1" xfId="0" applyFont="1" applyFill="1" applyBorder="1" applyAlignment="1">
      <alignment horizontal="center" vertical="center" wrapText="1"/>
    </xf>
    <xf numFmtId="0" fontId="14" fillId="0" borderId="1" xfId="0" quotePrefix="1" applyFont="1" applyBorder="1" applyAlignment="1">
      <alignment horizontal="left" vertical="top" wrapText="1"/>
    </xf>
    <xf numFmtId="0" fontId="15" fillId="7" borderId="1" xfId="0" applyFont="1" applyFill="1" applyBorder="1" applyAlignment="1" applyProtection="1">
      <alignment vertical="center" wrapText="1"/>
      <protection locked="0"/>
    </xf>
    <xf numFmtId="0" fontId="23"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5" fillId="7" borderId="1" xfId="0" applyFont="1" applyFill="1" applyBorder="1" applyAlignment="1" applyProtection="1">
      <alignment horizontal="center" vertical="center" wrapText="1"/>
      <protection locked="0"/>
    </xf>
    <xf numFmtId="0" fontId="14" fillId="2" borderId="0" xfId="0" applyFont="1" applyFill="1" applyAlignment="1">
      <alignment vertical="center"/>
    </xf>
    <xf numFmtId="0" fontId="0" fillId="0" borderId="0" xfId="0" applyProtection="1">
      <protection locked="0"/>
    </xf>
    <xf numFmtId="169" fontId="14" fillId="3" borderId="1" xfId="0" applyNumberFormat="1" applyFont="1" applyFill="1" applyBorder="1" applyAlignment="1" applyProtection="1">
      <alignment horizontal="center" vertical="center"/>
      <protection locked="0"/>
    </xf>
    <xf numFmtId="49" fontId="23" fillId="8" borderId="1" xfId="0" applyNumberFormat="1" applyFont="1" applyFill="1" applyBorder="1" applyAlignment="1" applyProtection="1">
      <alignment horizontal="center" vertical="center" wrapText="1"/>
      <protection locked="0"/>
    </xf>
    <xf numFmtId="0" fontId="15" fillId="7" borderId="1" xfId="0" quotePrefix="1" applyFont="1" applyFill="1" applyBorder="1" applyAlignment="1">
      <alignment horizontal="center" vertical="center" wrapText="1"/>
    </xf>
    <xf numFmtId="49" fontId="24" fillId="5" borderId="7" xfId="2" applyNumberFormat="1" applyFont="1" applyAlignment="1" applyProtection="1">
      <alignment horizontal="center" vertical="center" wrapText="1"/>
      <protection locked="0"/>
    </xf>
    <xf numFmtId="170" fontId="26" fillId="12" borderId="1" xfId="0" applyNumberFormat="1" applyFont="1" applyFill="1" applyBorder="1" applyAlignment="1" applyProtection="1">
      <alignment horizontal="center" vertical="center"/>
      <protection locked="0"/>
    </xf>
    <xf numFmtId="171" fontId="26" fillId="12" borderId="1" xfId="0" applyNumberFormat="1" applyFont="1" applyFill="1" applyBorder="1" applyAlignment="1" applyProtection="1">
      <alignment horizontal="center" vertical="center"/>
      <protection locked="0"/>
    </xf>
    <xf numFmtId="170" fontId="26" fillId="14" borderId="1" xfId="0" applyNumberFormat="1" applyFont="1" applyFill="1" applyBorder="1" applyAlignment="1" applyProtection="1">
      <alignment horizontal="center" vertical="center"/>
      <protection locked="0"/>
    </xf>
    <xf numFmtId="171" fontId="26" fillId="14" borderId="1" xfId="0" applyNumberFormat="1" applyFont="1" applyFill="1" applyBorder="1" applyAlignment="1" applyProtection="1">
      <alignment horizontal="center" vertical="center"/>
      <protection locked="0"/>
    </xf>
    <xf numFmtId="0" fontId="15" fillId="13" borderId="1" xfId="0" quotePrefix="1" applyFont="1" applyFill="1" applyBorder="1" applyAlignment="1">
      <alignment horizontal="center" vertical="center" wrapText="1"/>
    </xf>
    <xf numFmtId="171" fontId="26" fillId="15" borderId="1" xfId="0" applyNumberFormat="1" applyFont="1" applyFill="1" applyBorder="1" applyAlignment="1" applyProtection="1">
      <alignment horizontal="center" vertical="center"/>
      <protection locked="0"/>
    </xf>
    <xf numFmtId="0" fontId="15" fillId="16" borderId="1" xfId="0" quotePrefix="1" applyFont="1" applyFill="1" applyBorder="1" applyAlignment="1">
      <alignment horizontal="center" vertical="center" wrapText="1"/>
    </xf>
    <xf numFmtId="49" fontId="14"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26" fillId="9" borderId="1" xfId="0" applyNumberFormat="1" applyFont="1" applyFill="1" applyBorder="1" applyAlignment="1" applyProtection="1">
      <alignment horizontal="center" vertical="center"/>
      <protection locked="0"/>
    </xf>
    <xf numFmtId="171" fontId="26"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14" fillId="0" borderId="0" xfId="6" applyAlignment="1">
      <alignment horizontal="center" vertical="top" wrapText="1"/>
    </xf>
    <xf numFmtId="0" fontId="14" fillId="0" borderId="0" xfId="6"/>
    <xf numFmtId="0" fontId="14" fillId="0" borderId="0" xfId="6" applyAlignment="1">
      <alignment horizontal="left"/>
    </xf>
    <xf numFmtId="0" fontId="14" fillId="0" borderId="0" xfId="6" applyAlignment="1">
      <alignment horizontal="center" vertical="center" wrapText="1"/>
    </xf>
    <xf numFmtId="49" fontId="14" fillId="9" borderId="1" xfId="0" quotePrefix="1" applyNumberFormat="1" applyFont="1" applyFill="1" applyBorder="1" applyAlignment="1" applyProtection="1">
      <alignment horizontal="left" vertical="center" wrapText="1"/>
      <protection locked="0"/>
    </xf>
    <xf numFmtId="49" fontId="14"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21" fillId="2" borderId="0" xfId="3" applyFill="1" applyAlignment="1" applyProtection="1">
      <alignment vertical="center"/>
    </xf>
    <xf numFmtId="0" fontId="14" fillId="2" borderId="8" xfId="6" quotePrefix="1" applyFill="1" applyBorder="1" applyAlignment="1">
      <alignment vertical="center" wrapText="1"/>
    </xf>
    <xf numFmtId="0" fontId="14" fillId="2" borderId="0" xfId="6" applyFill="1" applyAlignment="1">
      <alignment vertical="center"/>
    </xf>
    <xf numFmtId="0" fontId="16" fillId="2" borderId="0" xfId="6" applyFont="1" applyFill="1" applyAlignment="1">
      <alignment vertical="center"/>
    </xf>
    <xf numFmtId="0" fontId="15" fillId="7" borderId="1" xfId="6" quotePrefix="1" applyFont="1" applyFill="1" applyBorder="1" applyAlignment="1">
      <alignment horizontal="center" vertical="center" wrapText="1"/>
    </xf>
    <xf numFmtId="0" fontId="15" fillId="7" borderId="1" xfId="6" applyFont="1" applyFill="1" applyBorder="1" applyAlignment="1">
      <alignment horizontal="center" vertical="center" wrapText="1"/>
    </xf>
    <xf numFmtId="49" fontId="31" fillId="7" borderId="1" xfId="6" applyNumberFormat="1" applyFont="1" applyFill="1" applyBorder="1" applyAlignment="1">
      <alignment horizontal="center" vertical="center" wrapText="1"/>
    </xf>
    <xf numFmtId="49" fontId="15" fillId="7" borderId="1" xfId="6" applyNumberFormat="1" applyFont="1" applyFill="1" applyBorder="1" applyAlignment="1">
      <alignment horizontal="center" vertical="center" wrapText="1"/>
    </xf>
    <xf numFmtId="1" fontId="14" fillId="9" borderId="1" xfId="6" applyNumberFormat="1" applyFill="1" applyBorder="1" applyAlignment="1" applyProtection="1">
      <alignment horizontal="left" vertical="center" wrapText="1"/>
      <protection locked="0"/>
    </xf>
    <xf numFmtId="0" fontId="14" fillId="9" borderId="1" xfId="6" applyFill="1" applyBorder="1" applyAlignment="1" applyProtection="1">
      <alignment horizontal="left" vertical="center" wrapText="1"/>
      <protection locked="0"/>
    </xf>
    <xf numFmtId="0" fontId="14" fillId="2" borderId="0" xfId="6" applyFill="1" applyAlignment="1">
      <alignment horizontal="center" vertical="center"/>
    </xf>
    <xf numFmtId="166" fontId="14" fillId="2" borderId="0" xfId="6" applyNumberFormat="1" applyFill="1" applyAlignment="1">
      <alignment horizontal="center" vertical="center"/>
    </xf>
    <xf numFmtId="0" fontId="14" fillId="2" borderId="0" xfId="6" applyFill="1"/>
    <xf numFmtId="174" fontId="12" fillId="12" borderId="1" xfId="6" applyNumberFormat="1" applyFont="1" applyFill="1" applyBorder="1" applyAlignment="1" applyProtection="1">
      <alignment horizontal="center" vertical="center"/>
      <protection locked="0"/>
    </xf>
    <xf numFmtId="164" fontId="12" fillId="12" borderId="1" xfId="6" applyNumberFormat="1" applyFont="1" applyFill="1" applyBorder="1" applyAlignment="1" applyProtection="1">
      <alignment horizontal="center" vertical="center"/>
      <protection locked="0"/>
    </xf>
    <xf numFmtId="174" fontId="12" fillId="9" borderId="1" xfId="6" applyNumberFormat="1" applyFont="1" applyFill="1" applyBorder="1" applyAlignment="1" applyProtection="1">
      <alignment horizontal="center" vertical="center"/>
      <protection locked="0"/>
    </xf>
    <xf numFmtId="164" fontId="12" fillId="9" borderId="1" xfId="6" applyNumberFormat="1" applyFont="1" applyFill="1" applyBorder="1" applyAlignment="1" applyProtection="1">
      <alignment horizontal="center" vertical="center"/>
      <protection locked="0"/>
    </xf>
    <xf numFmtId="0" fontId="14" fillId="0" borderId="0" xfId="0" applyFont="1" applyProtection="1">
      <protection locked="0"/>
    </xf>
    <xf numFmtId="49" fontId="19" fillId="6" borderId="0" xfId="1" applyNumberFormat="1" applyFill="1" applyAlignment="1" applyProtection="1">
      <alignment horizontal="center" vertical="center" wrapText="1"/>
      <protection locked="0"/>
    </xf>
    <xf numFmtId="49" fontId="19" fillId="6" borderId="0" xfId="1" quotePrefix="1" applyNumberFormat="1" applyFill="1" applyAlignment="1" applyProtection="1">
      <alignment horizontal="left" vertical="center" wrapText="1"/>
      <protection locked="0"/>
    </xf>
    <xf numFmtId="49" fontId="19" fillId="6" borderId="0" xfId="1" applyNumberFormat="1" applyFill="1" applyAlignment="1" applyProtection="1">
      <alignment vertical="center" wrapText="1"/>
      <protection locked="0"/>
    </xf>
    <xf numFmtId="49" fontId="27" fillId="0" borderId="0" xfId="4" applyNumberFormat="1" applyBorder="1" applyAlignment="1" applyProtection="1">
      <alignment vertical="center"/>
      <protection locked="0"/>
    </xf>
    <xf numFmtId="49" fontId="19" fillId="0" borderId="0" xfId="5" applyNumberFormat="1" applyBorder="1" applyAlignment="1" applyProtection="1">
      <alignment vertical="center"/>
      <protection locked="0"/>
    </xf>
    <xf numFmtId="49" fontId="19" fillId="0" borderId="0" xfId="5" quotePrefix="1" applyNumberFormat="1" applyBorder="1" applyAlignment="1" applyProtection="1">
      <alignment horizontal="left" vertical="center"/>
      <protection locked="0"/>
    </xf>
    <xf numFmtId="49" fontId="31" fillId="7" borderId="1" xfId="0" applyNumberFormat="1" applyFont="1" applyFill="1" applyBorder="1" applyAlignment="1">
      <alignment horizontal="center" vertical="center" wrapText="1"/>
    </xf>
    <xf numFmtId="0" fontId="21" fillId="0" borderId="0" xfId="3" applyAlignment="1" applyProtection="1">
      <alignment horizontal="left" vertical="top"/>
    </xf>
    <xf numFmtId="0" fontId="15" fillId="7" borderId="6" xfId="0" applyFont="1" applyFill="1" applyBorder="1" applyAlignment="1" applyProtection="1">
      <alignment vertical="center" wrapText="1"/>
      <protection locked="0"/>
    </xf>
    <xf numFmtId="0" fontId="0" fillId="17" borderId="0" xfId="0" applyFill="1" applyAlignment="1">
      <alignment vertical="center"/>
    </xf>
    <xf numFmtId="0" fontId="33" fillId="20" borderId="1" xfId="0" applyFont="1" applyFill="1" applyBorder="1" applyAlignment="1" applyProtection="1">
      <alignment horizontal="center" vertical="center" wrapText="1"/>
      <protection locked="0"/>
    </xf>
    <xf numFmtId="0" fontId="33" fillId="21" borderId="1" xfId="0" applyFont="1" applyFill="1" applyBorder="1" applyAlignment="1" applyProtection="1">
      <alignment horizontal="center" vertical="center" wrapText="1"/>
      <protection locked="0"/>
    </xf>
    <xf numFmtId="0" fontId="15" fillId="22" borderId="1" xfId="0" applyFont="1" applyFill="1" applyBorder="1" applyAlignment="1" applyProtection="1">
      <alignment horizontal="center" vertical="center" wrapText="1"/>
      <protection locked="0"/>
    </xf>
    <xf numFmtId="0" fontId="25" fillId="17" borderId="0" xfId="1" applyFont="1" applyFill="1" applyAlignment="1">
      <alignment horizontal="center" vertical="center" wrapText="1"/>
    </xf>
    <xf numFmtId="0" fontId="16" fillId="17" borderId="0" xfId="6" applyFont="1" applyFill="1" applyAlignment="1">
      <alignment vertical="center"/>
    </xf>
    <xf numFmtId="0" fontId="25" fillId="17" borderId="0" xfId="1" applyFont="1" applyFill="1" applyAlignment="1">
      <alignment vertical="center" wrapText="1"/>
    </xf>
    <xf numFmtId="0" fontId="15" fillId="17" borderId="4" xfId="0" applyFont="1" applyFill="1" applyBorder="1" applyAlignment="1">
      <alignment horizontal="left" vertical="center" wrapText="1"/>
    </xf>
    <xf numFmtId="0" fontId="14" fillId="17" borderId="4" xfId="0" applyFont="1" applyFill="1" applyBorder="1" applyAlignment="1">
      <alignment horizontal="center" vertical="center" wrapText="1"/>
    </xf>
    <xf numFmtId="0" fontId="14" fillId="17" borderId="8" xfId="0" applyFont="1" applyFill="1" applyBorder="1" applyAlignment="1">
      <alignment horizontal="center" vertical="center" wrapText="1"/>
    </xf>
    <xf numFmtId="0" fontId="25" fillId="17" borderId="8" xfId="1" applyFont="1" applyFill="1" applyBorder="1" applyAlignment="1">
      <alignment horizontal="center" vertical="center" wrapText="1"/>
    </xf>
    <xf numFmtId="14" fontId="14" fillId="0" borderId="0" xfId="6" applyNumberFormat="1"/>
    <xf numFmtId="0" fontId="14" fillId="0" borderId="0" xfId="6" quotePrefix="1" applyAlignment="1">
      <alignment horizontal="left"/>
    </xf>
    <xf numFmtId="0" fontId="21" fillId="0" borderId="0" xfId="3" applyAlignment="1" applyProtection="1"/>
    <xf numFmtId="0" fontId="21" fillId="2" borderId="0" xfId="3" applyFill="1" applyAlignment="1" applyProtection="1">
      <alignment vertical="center"/>
      <protection hidden="1"/>
    </xf>
    <xf numFmtId="177" fontId="14" fillId="9" borderId="1" xfId="6" applyNumberFormat="1" applyFill="1" applyBorder="1" applyAlignment="1">
      <alignment horizontal="center" vertical="center" wrapText="1"/>
    </xf>
    <xf numFmtId="0" fontId="14" fillId="9" borderId="1" xfId="6" applyFill="1" applyBorder="1" applyAlignment="1">
      <alignment horizontal="left" vertical="center" wrapText="1"/>
    </xf>
    <xf numFmtId="1" fontId="14" fillId="9" borderId="1" xfId="6" applyNumberFormat="1" applyFill="1" applyBorder="1" applyAlignment="1">
      <alignment horizontal="left" vertical="center" wrapText="1"/>
    </xf>
    <xf numFmtId="174" fontId="12" fillId="23" borderId="1" xfId="6" applyNumberFormat="1" applyFont="1" applyFill="1" applyBorder="1" applyAlignment="1">
      <alignment horizontal="center" vertical="center"/>
    </xf>
    <xf numFmtId="43" fontId="12" fillId="23" borderId="1" xfId="7" applyFont="1" applyFill="1" applyBorder="1" applyAlignment="1">
      <alignment horizontal="center" vertical="center"/>
    </xf>
    <xf numFmtId="164" fontId="12" fillId="23" borderId="1" xfId="6" applyNumberFormat="1" applyFont="1" applyFill="1" applyBorder="1" applyAlignment="1">
      <alignment horizontal="center" vertical="center"/>
    </xf>
    <xf numFmtId="165" fontId="12" fillId="12" borderId="1" xfId="6" applyNumberFormat="1" applyFont="1" applyFill="1" applyBorder="1" applyAlignment="1">
      <alignment horizontal="center" vertical="center"/>
    </xf>
    <xf numFmtId="43" fontId="12" fillId="12" borderId="1" xfId="7" applyFont="1" applyFill="1" applyBorder="1" applyAlignment="1">
      <alignment horizontal="center" vertical="center"/>
    </xf>
    <xf numFmtId="164" fontId="12" fillId="12" borderId="1" xfId="6" applyNumberFormat="1" applyFont="1" applyFill="1" applyBorder="1" applyAlignment="1">
      <alignment horizontal="center" vertical="center"/>
    </xf>
    <xf numFmtId="172" fontId="14" fillId="30" borderId="0" xfId="6" applyNumberFormat="1" applyFill="1"/>
    <xf numFmtId="173" fontId="14" fillId="30" borderId="0" xfId="6" applyNumberFormat="1" applyFill="1"/>
    <xf numFmtId="0" fontId="14" fillId="30" borderId="0" xfId="6" applyFill="1"/>
    <xf numFmtId="0" fontId="14" fillId="30" borderId="0" xfId="6" applyFill="1" applyAlignment="1">
      <alignment horizontal="left"/>
    </xf>
    <xf numFmtId="0" fontId="14" fillId="11" borderId="1" xfId="13" applyFont="1" applyFill="1" applyBorder="1" applyAlignment="1" applyProtection="1">
      <alignment vertical="center"/>
      <protection locked="0"/>
    </xf>
    <xf numFmtId="176" fontId="14" fillId="32" borderId="1" xfId="10" applyNumberFormat="1" applyFont="1" applyFill="1" applyBorder="1" applyAlignment="1" applyProtection="1">
      <alignment vertical="center"/>
      <protection locked="0"/>
    </xf>
    <xf numFmtId="175" fontId="11" fillId="31" borderId="1" xfId="9" applyNumberFormat="1" applyFill="1" applyBorder="1" applyAlignment="1">
      <alignment vertical="center"/>
    </xf>
    <xf numFmtId="176" fontId="14" fillId="31" borderId="1" xfId="9" applyNumberFormat="1" applyFont="1" applyFill="1" applyBorder="1" applyAlignment="1" applyProtection="1">
      <alignment vertical="center"/>
      <protection locked="0"/>
    </xf>
    <xf numFmtId="176" fontId="14" fillId="34" borderId="1" xfId="9" applyNumberFormat="1" applyFont="1" applyFill="1" applyBorder="1" applyAlignment="1" applyProtection="1">
      <alignment vertical="center"/>
      <protection locked="0"/>
    </xf>
    <xf numFmtId="176" fontId="14" fillId="35" borderId="1" xfId="10" applyNumberFormat="1" applyFont="1" applyFill="1" applyBorder="1" applyAlignment="1" applyProtection="1">
      <alignment vertical="center"/>
      <protection locked="0"/>
    </xf>
    <xf numFmtId="0" fontId="25" fillId="0" borderId="0" xfId="1" applyFont="1" applyAlignment="1">
      <alignment horizontal="center" vertical="center" wrapText="1"/>
    </xf>
    <xf numFmtId="0" fontId="0" fillId="0" borderId="0" xfId="0" applyAlignment="1">
      <alignment vertical="center"/>
    </xf>
    <xf numFmtId="0" fontId="0" fillId="0" borderId="0" xfId="0" applyAlignment="1">
      <alignment wrapText="1"/>
    </xf>
    <xf numFmtId="0" fontId="15" fillId="7" borderId="6" xfId="0" applyFont="1" applyFill="1" applyBorder="1" applyAlignment="1">
      <alignment horizontal="left" vertical="center" wrapText="1"/>
    </xf>
    <xf numFmtId="0" fontId="14" fillId="11" borderId="1" xfId="8" quotePrefix="1" applyFont="1" applyFill="1" applyBorder="1" applyAlignment="1">
      <alignment horizontal="center" vertical="center" wrapText="1"/>
    </xf>
    <xf numFmtId="0" fontId="14" fillId="33" borderId="1" xfId="11" quotePrefix="1" applyFont="1" applyFill="1" applyBorder="1" applyAlignment="1">
      <alignment horizontal="center" vertical="center" wrapText="1"/>
    </xf>
    <xf numFmtId="175" fontId="11" fillId="34" borderId="1" xfId="12" applyNumberFormat="1" applyFill="1" applyBorder="1" applyAlignment="1">
      <alignment vertical="center"/>
    </xf>
    <xf numFmtId="0" fontId="15" fillId="7" borderId="1" xfId="0" applyFont="1" applyFill="1" applyBorder="1" applyAlignment="1">
      <alignment horizontal="left" vertical="center" wrapText="1"/>
    </xf>
    <xf numFmtId="0" fontId="14" fillId="11" borderId="1" xfId="13" applyFont="1" applyFill="1" applyBorder="1" applyAlignment="1">
      <alignment vertical="center" wrapText="1"/>
    </xf>
    <xf numFmtId="0" fontId="14" fillId="29" borderId="1" xfId="13" applyFont="1" applyFill="1" applyBorder="1" applyAlignment="1">
      <alignment vertical="center" wrapText="1"/>
    </xf>
    <xf numFmtId="0" fontId="10" fillId="11" borderId="1" xfId="13" applyFont="1" applyFill="1" applyBorder="1" applyAlignment="1">
      <alignment vertical="center" wrapText="1"/>
    </xf>
    <xf numFmtId="0" fontId="10" fillId="29" borderId="1" xfId="13" applyFont="1" applyFill="1" applyBorder="1" applyAlignment="1">
      <alignment vertical="center" wrapText="1"/>
    </xf>
    <xf numFmtId="0" fontId="14" fillId="7" borderId="1" xfId="0" applyFont="1" applyFill="1" applyBorder="1" applyAlignment="1">
      <alignment horizontal="center" vertical="center" wrapText="1"/>
    </xf>
    <xf numFmtId="176" fontId="11" fillId="31" borderId="1" xfId="9" applyNumberFormat="1" applyFill="1" applyBorder="1" applyAlignment="1" applyProtection="1">
      <alignment vertical="center"/>
      <protection locked="0"/>
    </xf>
    <xf numFmtId="178" fontId="11" fillId="31" borderId="1" xfId="9" applyNumberFormat="1" applyFill="1" applyBorder="1" applyAlignment="1">
      <alignment vertical="center"/>
    </xf>
    <xf numFmtId="178" fontId="11" fillId="34" borderId="1" xfId="9" applyNumberFormat="1" applyFill="1" applyBorder="1" applyAlignment="1">
      <alignment vertical="center"/>
    </xf>
    <xf numFmtId="178" fontId="14" fillId="32" borderId="1" xfId="10" applyNumberFormat="1" applyFont="1" applyFill="1" applyBorder="1" applyAlignment="1">
      <alignment vertical="center"/>
    </xf>
    <xf numFmtId="178" fontId="14" fillId="35" borderId="1" xfId="10" applyNumberFormat="1" applyFont="1" applyFill="1" applyBorder="1" applyAlignment="1">
      <alignment vertical="center"/>
    </xf>
    <xf numFmtId="179" fontId="11" fillId="31" borderId="5" xfId="9" applyNumberFormat="1" applyFill="1" applyBorder="1" applyAlignment="1">
      <alignment vertical="center"/>
    </xf>
    <xf numFmtId="179" fontId="11" fillId="31" borderId="1" xfId="9" applyNumberFormat="1" applyFill="1" applyBorder="1" applyAlignment="1">
      <alignment vertical="center"/>
    </xf>
    <xf numFmtId="0" fontId="36" fillId="0" borderId="0" xfId="6" applyFont="1"/>
    <xf numFmtId="2" fontId="15" fillId="7" borderId="1" xfId="6" applyNumberFormat="1" applyFont="1" applyFill="1" applyBorder="1" applyAlignment="1">
      <alignment horizontal="center" vertical="center" wrapText="1"/>
    </xf>
    <xf numFmtId="49" fontId="14" fillId="11" borderId="1" xfId="8" quotePrefix="1" applyNumberFormat="1" applyFont="1" applyFill="1" applyBorder="1" applyAlignment="1">
      <alignment horizontal="center" vertical="center" wrapText="1"/>
    </xf>
    <xf numFmtId="49" fontId="14" fillId="33" borderId="1" xfId="11" quotePrefix="1" applyNumberFormat="1" applyFont="1" applyFill="1" applyBorder="1" applyAlignment="1">
      <alignment horizontal="center" vertical="center" wrapText="1"/>
    </xf>
    <xf numFmtId="49" fontId="19" fillId="6" borderId="0" xfId="1" quotePrefix="1" applyNumberFormat="1" applyFill="1" applyAlignment="1" applyProtection="1">
      <alignment horizontal="center" vertical="center" wrapText="1"/>
      <protection locked="0"/>
    </xf>
    <xf numFmtId="49" fontId="31" fillId="7" borderId="1" xfId="6" quotePrefix="1" applyNumberFormat="1" applyFont="1" applyFill="1" applyBorder="1" applyAlignment="1">
      <alignment horizontal="center" vertical="center" wrapText="1"/>
    </xf>
    <xf numFmtId="0" fontId="22" fillId="0" borderId="0" xfId="3" applyFont="1" applyAlignment="1" applyProtection="1">
      <alignment vertical="center"/>
    </xf>
    <xf numFmtId="0" fontId="21" fillId="0" borderId="0" xfId="3" applyAlignment="1" applyProtection="1">
      <alignment horizontal="left" vertical="center"/>
    </xf>
    <xf numFmtId="0" fontId="14" fillId="0" borderId="1" xfId="0" applyFont="1" applyBorder="1" applyAlignment="1">
      <alignment horizontal="center" vertical="center" wrapText="1"/>
    </xf>
    <xf numFmtId="0" fontId="15" fillId="7" borderId="2" xfId="0" applyFont="1" applyFill="1" applyBorder="1" applyAlignment="1" applyProtection="1">
      <alignment horizontal="center" vertical="center" wrapText="1"/>
      <protection locked="0"/>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14" fillId="17" borderId="1" xfId="0" applyFont="1" applyFill="1" applyBorder="1" applyAlignment="1">
      <alignment horizontal="center" vertical="center" wrapText="1"/>
    </xf>
    <xf numFmtId="0" fontId="15" fillId="0" borderId="6" xfId="0" applyFont="1" applyBorder="1" applyAlignment="1">
      <alignment horizontal="left" vertical="center" wrapText="1" indent="1"/>
    </xf>
    <xf numFmtId="0" fontId="40" fillId="17" borderId="0" xfId="1" applyFont="1" applyFill="1" applyAlignment="1">
      <alignment horizontal="center" vertical="center" wrapText="1"/>
    </xf>
    <xf numFmtId="0" fontId="14" fillId="4" borderId="1" xfId="0" applyFont="1" applyFill="1" applyBorder="1" applyAlignment="1">
      <alignment vertical="center" wrapText="1"/>
    </xf>
    <xf numFmtId="0" fontId="14" fillId="17" borderId="0" xfId="0" applyFont="1" applyFill="1" applyAlignment="1">
      <alignment horizontal="center" vertical="center" wrapText="1"/>
    </xf>
    <xf numFmtId="0" fontId="0" fillId="17" borderId="0" xfId="0" applyFill="1" applyAlignment="1">
      <alignment horizontal="center" vertical="center"/>
    </xf>
    <xf numFmtId="0" fontId="15" fillId="17" borderId="0" xfId="0" applyFont="1" applyFill="1" applyAlignment="1">
      <alignment vertical="center" wrapText="1"/>
    </xf>
    <xf numFmtId="0" fontId="15" fillId="17" borderId="3"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5" fillId="17" borderId="0" xfId="0" applyFont="1" applyFill="1" applyAlignment="1">
      <alignment horizontal="center" vertical="center" wrapText="1"/>
    </xf>
    <xf numFmtId="165" fontId="0" fillId="0" borderId="1" xfId="0" applyNumberFormat="1" applyBorder="1" applyAlignment="1">
      <alignment horizontal="center" vertical="center"/>
    </xf>
    <xf numFmtId="0" fontId="0" fillId="0" borderId="1" xfId="0" applyBorder="1" applyAlignment="1">
      <alignment horizontal="center" vertical="center"/>
    </xf>
    <xf numFmtId="0" fontId="0" fillId="17" borderId="1" xfId="0" applyFill="1" applyBorder="1" applyAlignment="1">
      <alignment horizontal="center" vertical="center"/>
    </xf>
    <xf numFmtId="165" fontId="14" fillId="0" borderId="1" xfId="0" applyNumberFormat="1" applyFont="1" applyBorder="1" applyAlignment="1">
      <alignment horizontal="center" vertical="center"/>
    </xf>
    <xf numFmtId="0" fontId="14" fillId="0" borderId="1" xfId="0" quotePrefix="1" applyFont="1" applyBorder="1" applyAlignment="1">
      <alignment horizontal="center" vertical="center"/>
    </xf>
    <xf numFmtId="0" fontId="14" fillId="4" borderId="1" xfId="0" applyFont="1" applyFill="1" applyBorder="1" applyAlignment="1">
      <alignment horizontal="center" vertical="center" wrapText="1"/>
    </xf>
    <xf numFmtId="0" fontId="15" fillId="0" borderId="1" xfId="0" applyFont="1" applyBorder="1" applyAlignment="1">
      <alignment horizontal="left" vertical="center" wrapText="1" indent="1"/>
    </xf>
    <xf numFmtId="0" fontId="33" fillId="18" borderId="1" xfId="0" applyFont="1" applyFill="1" applyBorder="1" applyAlignment="1" applyProtection="1">
      <alignment horizontal="center" vertical="center" wrapText="1"/>
      <protection locked="0"/>
    </xf>
    <xf numFmtId="0" fontId="15" fillId="17" borderId="14" xfId="0" applyFont="1" applyFill="1" applyBorder="1" applyAlignment="1">
      <alignment horizontal="left" vertical="center" wrapText="1" indent="1"/>
    </xf>
    <xf numFmtId="0" fontId="14" fillId="17" borderId="14" xfId="0" applyFont="1" applyFill="1" applyBorder="1" applyAlignment="1">
      <alignment horizontal="center" vertical="center" wrapText="1"/>
    </xf>
    <xf numFmtId="0" fontId="15" fillId="17" borderId="0" xfId="0" applyFont="1" applyFill="1" applyAlignment="1">
      <alignment horizontal="left" vertical="center" wrapText="1" indent="1"/>
    </xf>
    <xf numFmtId="174" fontId="15" fillId="19" borderId="1" xfId="0" applyNumberFormat="1" applyFont="1" applyFill="1" applyBorder="1" applyAlignment="1" applyProtection="1">
      <alignment horizontal="center" vertical="center" wrapText="1"/>
      <protection locked="0"/>
    </xf>
    <xf numFmtId="0" fontId="14" fillId="17" borderId="0" xfId="0" applyFont="1" applyFill="1" applyAlignment="1">
      <alignment vertical="center" wrapText="1"/>
    </xf>
    <xf numFmtId="0" fontId="21" fillId="17" borderId="0" xfId="3" applyFill="1" applyAlignment="1" applyProtection="1">
      <alignment vertical="center"/>
    </xf>
    <xf numFmtId="0" fontId="21" fillId="0" borderId="0" xfId="3" applyAlignment="1" applyProtection="1">
      <alignment wrapText="1"/>
    </xf>
    <xf numFmtId="0" fontId="14" fillId="17" borderId="11" xfId="0" quotePrefix="1" applyFont="1" applyFill="1" applyBorder="1" applyAlignment="1">
      <alignment horizontal="left" vertical="top" wrapText="1"/>
    </xf>
    <xf numFmtId="3" fontId="14" fillId="17" borderId="11" xfId="0" quotePrefix="1" applyNumberFormat="1" applyFont="1" applyFill="1" applyBorder="1" applyAlignment="1">
      <alignment horizontal="left" vertical="top" wrapText="1"/>
    </xf>
    <xf numFmtId="0" fontId="14" fillId="17" borderId="11" xfId="0" quotePrefix="1" applyFont="1" applyFill="1" applyBorder="1" applyAlignment="1">
      <alignment horizontal="center" vertical="top" wrapText="1"/>
    </xf>
    <xf numFmtId="49" fontId="29" fillId="8" borderId="1" xfId="0" applyNumberFormat="1" applyFont="1" applyFill="1" applyBorder="1" applyAlignment="1" applyProtection="1">
      <alignment horizontal="center" vertical="center" wrapText="1"/>
      <protection locked="0"/>
    </xf>
    <xf numFmtId="0" fontId="29" fillId="8" borderId="1" xfId="0" applyFont="1" applyFill="1" applyBorder="1" applyAlignment="1" applyProtection="1">
      <alignment horizontal="center" vertical="center" wrapText="1"/>
      <protection locked="0"/>
    </xf>
    <xf numFmtId="164" fontId="29" fillId="10" borderId="1" xfId="0" applyNumberFormat="1" applyFont="1" applyFill="1" applyBorder="1" applyAlignment="1" applyProtection="1">
      <alignment horizontal="center" vertical="center"/>
      <protection locked="0"/>
    </xf>
    <xf numFmtId="164" fontId="29" fillId="3" borderId="1" xfId="0" applyNumberFormat="1" applyFont="1" applyFill="1" applyBorder="1" applyAlignment="1" applyProtection="1">
      <alignment horizontal="center" vertical="center"/>
      <protection locked="0"/>
    </xf>
    <xf numFmtId="0" fontId="29" fillId="17" borderId="1" xfId="0" applyFont="1" applyFill="1" applyBorder="1" applyAlignment="1" applyProtection="1">
      <alignment horizontal="center" vertical="center" wrapText="1"/>
      <protection locked="0"/>
    </xf>
    <xf numFmtId="49" fontId="29" fillId="0" borderId="1" xfId="0" applyNumberFormat="1" applyFont="1" applyBorder="1" applyAlignment="1" applyProtection="1">
      <alignment horizontal="center" vertical="center" wrapText="1"/>
      <protection locked="0"/>
    </xf>
    <xf numFmtId="3" fontId="29" fillId="0" borderId="1" xfId="0" applyNumberFormat="1" applyFont="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locked="0"/>
    </xf>
    <xf numFmtId="49" fontId="29" fillId="0" borderId="1" xfId="0" quotePrefix="1" applyNumberFormat="1" applyFont="1" applyBorder="1" applyAlignment="1" applyProtection="1">
      <alignment horizontal="center" vertical="center" wrapText="1"/>
      <protection locked="0"/>
    </xf>
    <xf numFmtId="174" fontId="29" fillId="9" borderId="1" xfId="0" applyNumberFormat="1" applyFont="1" applyFill="1" applyBorder="1" applyAlignment="1" applyProtection="1">
      <alignment horizontal="center" vertical="center"/>
      <protection locked="0"/>
    </xf>
    <xf numFmtId="174" fontId="29" fillId="3" borderId="1" xfId="0" applyNumberFormat="1" applyFont="1" applyFill="1" applyBorder="1" applyAlignment="1" applyProtection="1">
      <alignment horizontal="center" vertical="center"/>
      <protection locked="0"/>
    </xf>
    <xf numFmtId="180" fontId="30" fillId="18" borderId="1" xfId="0" applyNumberFormat="1" applyFont="1" applyFill="1" applyBorder="1" applyAlignment="1" applyProtection="1">
      <alignment horizontal="center" vertical="center"/>
      <protection locked="0"/>
    </xf>
    <xf numFmtId="180" fontId="29" fillId="19" borderId="1" xfId="0" applyNumberFormat="1" applyFont="1" applyFill="1" applyBorder="1" applyAlignment="1" applyProtection="1">
      <alignment horizontal="center" vertical="center"/>
      <protection locked="0"/>
    </xf>
    <xf numFmtId="180" fontId="30" fillId="20" borderId="1" xfId="0" applyNumberFormat="1" applyFont="1" applyFill="1" applyBorder="1" applyAlignment="1" applyProtection="1">
      <alignment horizontal="center" vertical="center"/>
      <protection locked="0"/>
    </xf>
    <xf numFmtId="180" fontId="30" fillId="21" borderId="1" xfId="0" applyNumberFormat="1" applyFont="1" applyFill="1" applyBorder="1" applyAlignment="1" applyProtection="1">
      <alignment horizontal="center" vertical="center"/>
      <protection locked="0"/>
    </xf>
    <xf numFmtId="180" fontId="29" fillId="22" borderId="1" xfId="0" applyNumberFormat="1" applyFont="1" applyFill="1" applyBorder="1" applyAlignment="1" applyProtection="1">
      <alignment horizontal="center" vertical="center"/>
      <protection locked="0"/>
    </xf>
    <xf numFmtId="0" fontId="15" fillId="11" borderId="1" xfId="0" applyFont="1" applyFill="1" applyBorder="1" applyAlignment="1">
      <alignment vertical="center" wrapText="1"/>
    </xf>
    <xf numFmtId="2" fontId="29" fillId="10" borderId="1" xfId="0" applyNumberFormat="1" applyFont="1" applyFill="1" applyBorder="1" applyAlignment="1" applyProtection="1">
      <alignment horizontal="center" vertical="center"/>
      <protection locked="0"/>
    </xf>
    <xf numFmtId="2" fontId="29" fillId="3" borderId="1" xfId="0" applyNumberFormat="1" applyFont="1" applyFill="1" applyBorder="1" applyAlignment="1" applyProtection="1">
      <alignment horizontal="center" vertical="center"/>
      <protection locked="0"/>
    </xf>
    <xf numFmtId="0" fontId="15" fillId="7" borderId="1" xfId="0" applyFont="1" applyFill="1" applyBorder="1" applyAlignment="1">
      <alignment vertical="center" wrapText="1"/>
    </xf>
    <xf numFmtId="0" fontId="29" fillId="0" borderId="1" xfId="0" applyFont="1" applyBorder="1" applyAlignment="1">
      <alignment horizontal="center" vertical="center" wrapText="1"/>
    </xf>
    <xf numFmtId="49" fontId="29" fillId="38" borderId="1" xfId="0" applyNumberFormat="1" applyFont="1" applyFill="1" applyBorder="1" applyAlignment="1" applyProtection="1">
      <alignment horizontal="center" vertical="center" wrapText="1"/>
      <protection locked="0"/>
    </xf>
    <xf numFmtId="164" fontId="29" fillId="9" borderId="1" xfId="0" applyNumberFormat="1" applyFont="1" applyFill="1" applyBorder="1" applyAlignment="1" applyProtection="1">
      <alignment horizontal="center" vertical="center"/>
      <protection locked="0"/>
    </xf>
    <xf numFmtId="181" fontId="29" fillId="3" borderId="1" xfId="0" applyNumberFormat="1" applyFont="1" applyFill="1" applyBorder="1" applyAlignment="1" applyProtection="1">
      <alignment horizontal="center" vertical="center"/>
      <protection locked="0"/>
    </xf>
    <xf numFmtId="0" fontId="29" fillId="0" borderId="1" xfId="0" quotePrefix="1" applyFont="1" applyBorder="1" applyAlignment="1" applyProtection="1">
      <alignment horizontal="center" vertical="center" wrapText="1"/>
      <protection locked="0"/>
    </xf>
    <xf numFmtId="2" fontId="29" fillId="3" borderId="1" xfId="0" applyNumberFormat="1" applyFont="1" applyFill="1" applyBorder="1" applyAlignment="1">
      <alignment horizontal="center" vertical="center"/>
    </xf>
    <xf numFmtId="2" fontId="29" fillId="10" borderId="1" xfId="0" applyNumberFormat="1" applyFont="1" applyFill="1" applyBorder="1" applyAlignment="1">
      <alignment horizontal="center" vertical="center"/>
    </xf>
    <xf numFmtId="164" fontId="29" fillId="10" borderId="1" xfId="0" applyNumberFormat="1" applyFont="1" applyFill="1" applyBorder="1" applyAlignment="1">
      <alignment horizontal="center" vertical="center"/>
    </xf>
    <xf numFmtId="0" fontId="14" fillId="0" borderId="1" xfId="6" applyBorder="1" applyAlignment="1">
      <alignment horizontal="center" vertical="center" wrapText="1"/>
    </xf>
    <xf numFmtId="0" fontId="24" fillId="40" borderId="7" xfId="0" applyFont="1" applyFill="1" applyBorder="1" applyAlignment="1">
      <alignment horizontal="center" vertical="center" wrapText="1"/>
    </xf>
    <xf numFmtId="0" fontId="29" fillId="41" borderId="1" xfId="0" applyFont="1" applyFill="1" applyBorder="1" applyAlignment="1">
      <alignment horizontal="center" vertical="center" wrapText="1"/>
    </xf>
    <xf numFmtId="0" fontId="14" fillId="0" borderId="1" xfId="0" applyFont="1" applyBorder="1" applyAlignment="1">
      <alignment vertical="center" wrapText="1"/>
    </xf>
    <xf numFmtId="0" fontId="23" fillId="0" borderId="0" xfId="0" quotePrefix="1" applyFont="1" applyAlignment="1">
      <alignment horizontal="left" vertical="top" wrapText="1"/>
    </xf>
    <xf numFmtId="49" fontId="19" fillId="6" borderId="0" xfId="1" applyNumberFormat="1" applyFill="1" applyAlignment="1" applyProtection="1">
      <alignment horizontal="left" vertical="center" wrapText="1"/>
      <protection locked="0"/>
    </xf>
    <xf numFmtId="0" fontId="14" fillId="0" borderId="0" xfId="0" quotePrefix="1" applyFont="1" applyAlignment="1">
      <alignment horizontal="left" wrapText="1"/>
    </xf>
    <xf numFmtId="0" fontId="28" fillId="0" borderId="0" xfId="0" quotePrefix="1" applyFont="1" applyAlignment="1">
      <alignment horizontal="left" vertical="top" wrapText="1"/>
    </xf>
    <xf numFmtId="0" fontId="14" fillId="0" borderId="0" xfId="0" quotePrefix="1" applyFont="1" applyAlignment="1" applyProtection="1">
      <alignment horizontal="left" vertical="top" wrapText="1"/>
      <protection locked="0"/>
    </xf>
    <xf numFmtId="0" fontId="14" fillId="0" borderId="0" xfId="0" applyFont="1" applyAlignment="1" applyProtection="1">
      <alignment horizontal="left" vertical="top" wrapText="1"/>
      <protection locked="0"/>
    </xf>
    <xf numFmtId="49" fontId="19" fillId="6" borderId="0" xfId="1" applyNumberFormat="1" applyFill="1" applyAlignment="1" applyProtection="1">
      <alignment horizontal="center" vertical="center" wrapText="1"/>
      <protection locked="0"/>
    </xf>
    <xf numFmtId="0" fontId="15" fillId="0" borderId="14" xfId="0" applyFont="1" applyBorder="1" applyAlignment="1">
      <alignment horizontal="left" vertical="center" wrapText="1" indent="1"/>
    </xf>
    <xf numFmtId="0" fontId="25" fillId="6" borderId="1" xfId="1" applyFont="1" applyFill="1" applyBorder="1" applyAlignment="1">
      <alignment horizontal="center" vertical="center" wrapText="1"/>
    </xf>
    <xf numFmtId="174" fontId="29" fillId="19" borderId="3" xfId="0" applyNumberFormat="1" applyFont="1" applyFill="1" applyBorder="1" applyAlignment="1" applyProtection="1">
      <alignment horizontal="center" vertical="center"/>
      <protection locked="0"/>
    </xf>
    <xf numFmtId="174" fontId="29" fillId="19" borderId="5" xfId="0" applyNumberFormat="1" applyFont="1" applyFill="1" applyBorder="1" applyAlignment="1" applyProtection="1">
      <alignment horizontal="center" vertical="center"/>
      <protection locked="0"/>
    </xf>
    <xf numFmtId="0" fontId="15" fillId="7" borderId="3" xfId="0" applyFont="1" applyFill="1" applyBorder="1" applyAlignment="1" applyProtection="1">
      <alignment horizontal="center" vertical="center" wrapText="1"/>
      <protection locked="0"/>
    </xf>
    <xf numFmtId="0" fontId="15" fillId="7" borderId="5" xfId="0" applyFont="1" applyFill="1" applyBorder="1" applyAlignment="1" applyProtection="1">
      <alignment horizontal="center" vertical="center" wrapText="1"/>
      <protection locked="0"/>
    </xf>
    <xf numFmtId="0" fontId="15" fillId="0" borderId="1" xfId="0" applyFont="1" applyBorder="1" applyAlignment="1">
      <alignment horizontal="left" vertical="center" wrapText="1" indent="1"/>
    </xf>
    <xf numFmtId="0" fontId="25" fillId="6" borderId="3" xfId="1" applyFont="1" applyFill="1" applyBorder="1" applyAlignment="1">
      <alignment horizontal="center" vertical="center" wrapText="1"/>
    </xf>
    <xf numFmtId="0" fontId="25" fillId="6" borderId="4" xfId="1" applyFont="1" applyFill="1" applyBorder="1" applyAlignment="1">
      <alignment horizontal="center" vertical="center" wrapText="1"/>
    </xf>
    <xf numFmtId="0" fontId="25" fillId="6" borderId="5" xfId="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17" borderId="14" xfId="0" applyFont="1" applyFill="1" applyBorder="1" applyAlignment="1">
      <alignment horizontal="center" vertical="center" wrapText="1"/>
    </xf>
    <xf numFmtId="0" fontId="15" fillId="17" borderId="0" xfId="0" applyFont="1" applyFill="1" applyAlignment="1">
      <alignment horizontal="left" vertical="center" wrapText="1" inden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39" fillId="36" borderId="12" xfId="15" quotePrefix="1" applyBorder="1" applyAlignment="1">
      <alignment horizontal="left" vertical="top" wrapText="1"/>
    </xf>
    <xf numFmtId="0" fontId="39" fillId="36" borderId="8" xfId="15" quotePrefix="1" applyBorder="1" applyAlignment="1">
      <alignment horizontal="left" vertical="top" wrapText="1"/>
    </xf>
    <xf numFmtId="0" fontId="15" fillId="0" borderId="3" xfId="0" applyFont="1" applyBorder="1" applyAlignment="1">
      <alignment horizontal="left" vertical="center" wrapText="1" indent="1"/>
    </xf>
    <xf numFmtId="0" fontId="15" fillId="0" borderId="4" xfId="0" applyFont="1" applyBorder="1" applyAlignment="1">
      <alignment horizontal="left" vertical="center" wrapText="1" indent="1"/>
    </xf>
    <xf numFmtId="0" fontId="15" fillId="0" borderId="5" xfId="0" applyFont="1" applyBorder="1" applyAlignment="1">
      <alignment horizontal="left" vertical="center" wrapText="1" indent="1"/>
    </xf>
    <xf numFmtId="0" fontId="14" fillId="0" borderId="1" xfId="0" applyFont="1" applyBorder="1" applyAlignment="1">
      <alignment horizontal="center" vertical="center" wrapText="1"/>
    </xf>
    <xf numFmtId="0" fontId="15" fillId="7" borderId="11" xfId="0" applyFont="1" applyFill="1" applyBorder="1" applyAlignment="1" applyProtection="1">
      <alignment horizontal="center" vertical="center" wrapText="1"/>
      <protection locked="0"/>
    </xf>
    <xf numFmtId="0" fontId="15" fillId="7" borderId="0" xfId="0" applyFont="1" applyFill="1" applyAlignment="1" applyProtection="1">
      <alignment horizontal="center" vertical="center" wrapText="1"/>
      <protection locked="0"/>
    </xf>
    <xf numFmtId="0" fontId="15" fillId="0" borderId="1" xfId="0" applyFont="1" applyBorder="1" applyAlignment="1">
      <alignment horizontal="left" vertical="center" wrapText="1"/>
    </xf>
    <xf numFmtId="0" fontId="33" fillId="18" borderId="1" xfId="0" applyFont="1" applyFill="1" applyBorder="1" applyAlignment="1" applyProtection="1">
      <alignment horizontal="center" vertical="center" wrapText="1"/>
      <protection locked="0"/>
    </xf>
    <xf numFmtId="0" fontId="14" fillId="2" borderId="8" xfId="6" quotePrefix="1" applyFill="1" applyBorder="1" applyAlignment="1">
      <alignment horizontal="left" vertical="center" wrapText="1"/>
    </xf>
    <xf numFmtId="0" fontId="14" fillId="2" borderId="8" xfId="0" quotePrefix="1" applyFont="1" applyFill="1" applyBorder="1" applyAlignment="1">
      <alignment horizontal="left" vertical="center" wrapText="1"/>
    </xf>
    <xf numFmtId="0" fontId="13" fillId="0" borderId="1" xfId="0" applyFont="1" applyBorder="1" applyAlignment="1">
      <alignment wrapText="1"/>
    </xf>
    <xf numFmtId="0" fontId="0" fillId="0" borderId="1" xfId="0" applyBorder="1"/>
    <xf numFmtId="0" fontId="15" fillId="7" borderId="1" xfId="0" applyFont="1" applyFill="1" applyBorder="1" applyAlignment="1">
      <alignment horizontal="center" vertical="center" wrapText="1"/>
    </xf>
    <xf numFmtId="0" fontId="17" fillId="0" borderId="1" xfId="0" applyFont="1" applyBorder="1" applyAlignment="1">
      <alignment vertical="top" wrapText="1"/>
    </xf>
    <xf numFmtId="0" fontId="17" fillId="0" borderId="1" xfId="0" applyFont="1" applyBorder="1" applyAlignment="1">
      <alignment wrapText="1"/>
    </xf>
    <xf numFmtId="0" fontId="15" fillId="0" borderId="1" xfId="0" applyFont="1" applyBorder="1"/>
    <xf numFmtId="0" fontId="0" fillId="0" borderId="1" xfId="0" applyBorder="1" applyAlignment="1">
      <alignment vertical="top" wrapText="1"/>
    </xf>
    <xf numFmtId="0" fontId="25" fillId="6" borderId="6" xfId="1" applyFont="1" applyFill="1" applyBorder="1" applyAlignment="1">
      <alignment horizontal="center" vertical="center" wrapText="1"/>
    </xf>
    <xf numFmtId="0" fontId="39" fillId="36" borderId="12" xfId="15" quotePrefix="1" applyBorder="1" applyAlignment="1">
      <alignment horizontal="left" vertical="center" wrapText="1"/>
    </xf>
    <xf numFmtId="0" fontId="39" fillId="36" borderId="8" xfId="15" quotePrefix="1" applyBorder="1" applyAlignment="1">
      <alignment horizontal="left" vertical="center" wrapText="1"/>
    </xf>
    <xf numFmtId="0" fontId="39" fillId="36" borderId="12" xfId="15" quotePrefix="1" applyBorder="1" applyAlignment="1">
      <alignment horizontal="center" vertical="center" wrapText="1"/>
    </xf>
    <xf numFmtId="0" fontId="39" fillId="36" borderId="8" xfId="15" quotePrefix="1" applyBorder="1" applyAlignment="1">
      <alignment horizontal="center" vertical="center" wrapText="1"/>
    </xf>
    <xf numFmtId="0" fontId="39" fillId="36" borderId="13" xfId="15" quotePrefix="1" applyBorder="1" applyAlignment="1">
      <alignment horizontal="center" vertical="center" wrapText="1"/>
    </xf>
    <xf numFmtId="165" fontId="14" fillId="0" borderId="3" xfId="0" applyNumberFormat="1" applyFont="1" applyBorder="1" applyAlignment="1">
      <alignment horizontal="left" vertical="center" wrapText="1" indent="1"/>
    </xf>
    <xf numFmtId="0" fontId="14" fillId="0" borderId="5" xfId="0" applyFont="1" applyBorder="1" applyAlignment="1">
      <alignment horizontal="left" vertical="center" wrapText="1" indent="1"/>
    </xf>
    <xf numFmtId="0" fontId="0" fillId="0" borderId="4" xfId="0" applyBorder="1" applyAlignment="1">
      <alignment wrapText="1"/>
    </xf>
    <xf numFmtId="0" fontId="0" fillId="0" borderId="5" xfId="0" applyBorder="1" applyAlignment="1">
      <alignment wrapText="1"/>
    </xf>
    <xf numFmtId="0" fontId="15" fillId="7" borderId="1" xfId="0" quotePrefix="1" applyFont="1" applyFill="1" applyBorder="1" applyAlignment="1" applyProtection="1">
      <alignment horizontal="center" vertical="center" wrapText="1"/>
      <protection locked="0"/>
    </xf>
    <xf numFmtId="0" fontId="15" fillId="7" borderId="1" xfId="0" applyFont="1" applyFill="1" applyBorder="1" applyAlignment="1" applyProtection="1">
      <alignment horizontal="center" vertical="center" wrapText="1"/>
      <protection locked="0"/>
    </xf>
    <xf numFmtId="0" fontId="14" fillId="0" borderId="3" xfId="0" applyFont="1" applyBorder="1" applyAlignment="1">
      <alignment horizontal="left" vertical="center" wrapText="1" indent="1"/>
    </xf>
    <xf numFmtId="0" fontId="14" fillId="0" borderId="1" xfId="0" applyFont="1" applyBorder="1" applyAlignment="1">
      <alignment horizontal="left" vertical="center" wrapText="1" indent="1"/>
    </xf>
    <xf numFmtId="0" fontId="15" fillId="17" borderId="3"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5" fillId="17" borderId="5" xfId="0" applyFont="1" applyFill="1" applyBorder="1" applyAlignment="1">
      <alignment horizontal="center" vertical="center" wrapText="1"/>
    </xf>
    <xf numFmtId="0" fontId="14" fillId="0" borderId="8" xfId="0" applyFont="1" applyBorder="1" applyAlignment="1">
      <alignment horizontal="left" vertical="center" wrapText="1"/>
    </xf>
    <xf numFmtId="0" fontId="15" fillId="0" borderId="1" xfId="0" applyFont="1" applyBorder="1" applyAlignment="1">
      <alignment horizontal="center" vertical="center" wrapText="1"/>
    </xf>
    <xf numFmtId="0" fontId="15" fillId="17" borderId="1" xfId="0" applyFont="1" applyFill="1" applyBorder="1" applyAlignment="1">
      <alignment horizontal="center" vertical="center" wrapText="1"/>
    </xf>
    <xf numFmtId="0" fontId="25" fillId="6" borderId="3" xfId="1" quotePrefix="1" applyFont="1" applyFill="1" applyBorder="1" applyAlignment="1">
      <alignment horizontal="left" vertical="center" wrapText="1"/>
    </xf>
    <xf numFmtId="0" fontId="25" fillId="6" borderId="4" xfId="1" quotePrefix="1" applyFont="1" applyFill="1" applyBorder="1" applyAlignment="1">
      <alignment horizontal="left" vertical="center" wrapText="1"/>
    </xf>
    <xf numFmtId="0" fontId="25" fillId="6" borderId="4" xfId="1" applyFont="1" applyFill="1" applyBorder="1" applyAlignment="1">
      <alignment horizontal="left" vertical="center" wrapText="1"/>
    </xf>
    <xf numFmtId="0" fontId="25" fillId="6" borderId="5" xfId="1" applyFont="1" applyFill="1" applyBorder="1" applyAlignment="1">
      <alignment horizontal="left" vertical="center" wrapText="1"/>
    </xf>
    <xf numFmtId="0" fontId="0" fillId="2" borderId="0" xfId="0" quotePrefix="1" applyFill="1" applyAlignment="1">
      <alignment horizontal="center" vertical="center" wrapText="1"/>
    </xf>
    <xf numFmtId="0" fontId="21" fillId="0" borderId="0" xfId="3" applyAlignment="1" applyProtection="1">
      <alignment horizontal="left" vertical="center"/>
    </xf>
    <xf numFmtId="0" fontId="34" fillId="6" borderId="3" xfId="1" applyFont="1" applyFill="1" applyBorder="1" applyAlignment="1">
      <alignment horizontal="center" vertical="center" wrapText="1"/>
    </xf>
    <xf numFmtId="0" fontId="34" fillId="6" borderId="4" xfId="1" applyFont="1" applyFill="1" applyBorder="1" applyAlignment="1">
      <alignment horizontal="center" vertical="center" wrapText="1"/>
    </xf>
    <xf numFmtId="0" fontId="34" fillId="6" borderId="5" xfId="1" applyFont="1" applyFill="1" applyBorder="1" applyAlignment="1">
      <alignment horizontal="center" vertical="center" wrapText="1"/>
    </xf>
    <xf numFmtId="0" fontId="15" fillId="7" borderId="3" xfId="0" applyFont="1" applyFill="1" applyBorder="1" applyAlignment="1">
      <alignment horizontal="left" vertical="center" wrapText="1"/>
    </xf>
    <xf numFmtId="0" fontId="15" fillId="7" borderId="4" xfId="0" applyFont="1" applyFill="1" applyBorder="1" applyAlignment="1">
      <alignment horizontal="left" vertical="center" wrapText="1"/>
    </xf>
    <xf numFmtId="0" fontId="15" fillId="7" borderId="5" xfId="0" applyFont="1" applyFill="1" applyBorder="1" applyAlignment="1">
      <alignment horizontal="left" vertical="center" wrapText="1"/>
    </xf>
    <xf numFmtId="0" fontId="34" fillId="6" borderId="3" xfId="1" applyFont="1" applyFill="1" applyBorder="1" applyAlignment="1">
      <alignment horizontal="left" vertical="center" wrapText="1"/>
    </xf>
    <xf numFmtId="0" fontId="34" fillId="6" borderId="4" xfId="1" applyFont="1" applyFill="1" applyBorder="1" applyAlignment="1">
      <alignment horizontal="left" vertical="center" wrapText="1"/>
    </xf>
    <xf numFmtId="0" fontId="34" fillId="6" borderId="5" xfId="1" applyFont="1" applyFill="1" applyBorder="1" applyAlignment="1">
      <alignment horizontal="left" vertical="center" wrapText="1"/>
    </xf>
    <xf numFmtId="0" fontId="14" fillId="0" borderId="0" xfId="0" quotePrefix="1" applyFont="1" applyAlignment="1">
      <alignment horizontal="left" vertical="top" wrapText="1"/>
    </xf>
    <xf numFmtId="0" fontId="14" fillId="0" borderId="0" xfId="0" quotePrefix="1" applyFont="1" applyAlignment="1">
      <alignment horizontal="left"/>
    </xf>
  </cellXfs>
  <cellStyles count="43">
    <cellStyle name="40% - Accent1" xfId="9" builtinId="31"/>
    <cellStyle name="40% - Accent1 2" xfId="19" xr:uid="{00000000-0005-0000-0000-000001000000}"/>
    <cellStyle name="40% - Accent1 3" xfId="16" xr:uid="{00000000-0005-0000-0000-000002000000}"/>
    <cellStyle name="40% - Accent4" xfId="12" builtinId="43"/>
    <cellStyle name="40% - Accent4 2" xfId="20" xr:uid="{00000000-0005-0000-0000-000004000000}"/>
    <cellStyle name="40% - Accent4 3" xfId="17" xr:uid="{00000000-0005-0000-0000-000005000000}"/>
    <cellStyle name="60% - Accent2" xfId="10" builtinId="36"/>
    <cellStyle name="Accent1" xfId="8" builtinId="29"/>
    <cellStyle name="Accent4" xfId="11" builtinId="41"/>
    <cellStyle name="Accent6" xfId="13" builtinId="49"/>
    <cellStyle name="Blank_CEPATNEI" xfId="28" xr:uid="{1EC2CFF2-119B-4529-8AD5-43D3BD9FAC36}"/>
    <cellStyle name="ColumnHeading_CEPATNEI" xfId="33" xr:uid="{1D5B5C7F-7177-4ED9-A525-18257CE3A808}"/>
    <cellStyle name="Comma 2" xfId="7" xr:uid="{00000000-0005-0000-0000-00000A000000}"/>
    <cellStyle name="Comma 2 2" xfId="22" xr:uid="{00000000-0005-0000-0000-000006000000}"/>
    <cellStyle name="Comma 2 3" xfId="24" xr:uid="{00000000-0005-0000-0000-000006000000}"/>
    <cellStyle name="Comma 2 4" xfId="26" xr:uid="{39E71493-CA00-477A-A08B-5CB3830756AD}"/>
    <cellStyle name="Comma 2 5" xfId="29" xr:uid="{C9BB1A38-33AA-4030-A7E3-129A69F20278}"/>
    <cellStyle name="Comma 2 6" xfId="34" xr:uid="{128E6101-2088-418E-9182-7FEEA2589F3C}"/>
    <cellStyle name="Comma 2 7" xfId="37" xr:uid="{CC007F0A-5B5B-477C-A877-A34A2766C74B}"/>
    <cellStyle name="Comma 2 8" xfId="39" xr:uid="{AAA24860-C5D3-4678-9450-BB99F4313997}"/>
    <cellStyle name="Comma 2 9" xfId="41" xr:uid="{821A8052-D6CE-444B-9A67-6A4BF7366EA7}"/>
    <cellStyle name="Comma 3" xfId="32" xr:uid="{AEC21309-B40C-4DF6-8624-6727F668CECD}"/>
    <cellStyle name="Comma 4" xfId="36" xr:uid="{4AF5CDFD-7C0A-4690-899F-88434E8D493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xr:uid="{00000000-0005-0000-0000-000012000000}"/>
    <cellStyle name="Normal 3" xfId="14" xr:uid="{00000000-0005-0000-0000-000013000000}"/>
    <cellStyle name="Normal 3 10" xfId="40" xr:uid="{01B73A0A-2A8C-4239-ABA7-C3A35241BCCA}"/>
    <cellStyle name="Normal 3 11" xfId="42" xr:uid="{1922A43B-033C-402E-8E95-D31A8777CB7E}"/>
    <cellStyle name="Normal 3 2" xfId="21" xr:uid="{00000000-0005-0000-0000-000014000000}"/>
    <cellStyle name="Normal 3 3" xfId="18" xr:uid="{00000000-0005-0000-0000-000015000000}"/>
    <cellStyle name="Normal 3 4" xfId="23" xr:uid="{00000000-0005-0000-0000-00000F000000}"/>
    <cellStyle name="Normal 3 5" xfId="25" xr:uid="{00000000-0005-0000-0000-00000F000000}"/>
    <cellStyle name="Normal 3 6" xfId="27" xr:uid="{D83A8473-A033-4F12-836C-C5C1F2125BC0}"/>
    <cellStyle name="Normal 3 7" xfId="30" xr:uid="{5762EF48-345A-46DB-9F9A-47241DF29807}"/>
    <cellStyle name="Normal 3 8" xfId="35" xr:uid="{63A4E1B7-EA7D-40D5-BC0F-1885B02B76EB}"/>
    <cellStyle name="Normal 3 9" xfId="38" xr:uid="{E9F50CBB-EC23-4F6A-8B58-371DCFF1DAD8}"/>
    <cellStyle name="Text_CEPATNEI" xfId="31" xr:uid="{18400AD3-F208-403D-A966-F70B4FDE033E}"/>
  </cellStyles>
  <dxfs count="11">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zoomScale="90" zoomScaleNormal="90" zoomScaleSheetLayoutView="100" workbookViewId="0">
      <selection activeCell="B10" sqref="B10:E10"/>
    </sheetView>
  </sheetViews>
  <sheetFormatPr defaultRowHeight="12.5" x14ac:dyDescent="0.25"/>
  <cols>
    <col min="1" max="1" width="73.7265625" customWidth="1"/>
    <col min="2" max="2" width="42.1796875" customWidth="1"/>
    <col min="3" max="3" width="28" customWidth="1"/>
    <col min="4" max="4" width="18.1796875" customWidth="1"/>
    <col min="5" max="5" width="21.54296875" customWidth="1"/>
    <col min="6" max="6" width="18.7265625" customWidth="1"/>
  </cols>
  <sheetData>
    <row r="1" spans="1:9" x14ac:dyDescent="0.25">
      <c r="A1" s="20"/>
      <c r="B1" s="20"/>
      <c r="C1" s="20"/>
      <c r="D1" s="20"/>
      <c r="E1" s="20"/>
    </row>
    <row r="2" spans="1:9" ht="16.5" x14ac:dyDescent="0.25">
      <c r="A2" s="66" t="s">
        <v>493</v>
      </c>
      <c r="B2" s="62"/>
      <c r="C2" s="62"/>
      <c r="D2" s="62"/>
      <c r="E2" s="62"/>
    </row>
    <row r="3" spans="1:9" ht="14" x14ac:dyDescent="0.25">
      <c r="A3" s="62"/>
      <c r="B3" s="130" t="s">
        <v>491</v>
      </c>
      <c r="C3" s="130" t="s">
        <v>492</v>
      </c>
      <c r="D3" s="63" t="s">
        <v>27</v>
      </c>
      <c r="E3" s="63" t="s">
        <v>489</v>
      </c>
      <c r="F3" s="63" t="s">
        <v>26</v>
      </c>
    </row>
    <row r="4" spans="1:9" ht="14" x14ac:dyDescent="0.25">
      <c r="A4" s="64" t="s">
        <v>490</v>
      </c>
      <c r="B4" s="195" t="s">
        <v>823</v>
      </c>
      <c r="C4" s="24" t="s">
        <v>765</v>
      </c>
      <c r="D4" s="24" t="s">
        <v>766</v>
      </c>
      <c r="E4" s="24" t="s">
        <v>767</v>
      </c>
      <c r="F4" s="24" t="s">
        <v>822</v>
      </c>
    </row>
    <row r="5" spans="1:9" x14ac:dyDescent="0.25">
      <c r="A5" s="62"/>
      <c r="B5" s="62"/>
      <c r="C5" s="62"/>
      <c r="D5" s="62"/>
      <c r="E5" s="62"/>
    </row>
    <row r="6" spans="1:9" ht="16.5" x14ac:dyDescent="0.25">
      <c r="A6" s="66" t="s">
        <v>20</v>
      </c>
      <c r="B6" s="62"/>
      <c r="C6" s="62"/>
      <c r="D6" s="62"/>
      <c r="E6" s="62"/>
    </row>
    <row r="7" spans="1:9" ht="14" x14ac:dyDescent="0.25">
      <c r="A7" s="65" t="s">
        <v>21</v>
      </c>
      <c r="B7" s="199" t="s">
        <v>22</v>
      </c>
      <c r="C7" s="199"/>
      <c r="D7" s="199"/>
      <c r="E7" s="199"/>
      <c r="F7" s="199"/>
    </row>
    <row r="8" spans="1:9" ht="30" customHeight="1" x14ac:dyDescent="0.25">
      <c r="A8" s="70" t="s">
        <v>645</v>
      </c>
      <c r="B8" s="198" t="s">
        <v>24</v>
      </c>
      <c r="C8" s="198"/>
      <c r="D8" s="198"/>
      <c r="E8" s="198"/>
    </row>
    <row r="9" spans="1:9" ht="30" customHeight="1" x14ac:dyDescent="0.25">
      <c r="A9" s="70" t="s">
        <v>315</v>
      </c>
      <c r="B9" s="198"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Stark Infra-Electricity Ltd - GSP C Licence area.</v>
      </c>
      <c r="C9" s="198"/>
      <c r="D9" s="198"/>
      <c r="E9" s="198"/>
    </row>
    <row r="10" spans="1:9" ht="30" customHeight="1" x14ac:dyDescent="0.25">
      <c r="A10" s="70" t="s">
        <v>316</v>
      </c>
      <c r="B10" s="198" t="s">
        <v>25</v>
      </c>
      <c r="C10" s="198"/>
      <c r="D10" s="198"/>
      <c r="E10" s="198"/>
    </row>
    <row r="11" spans="1:9" ht="61.5" customHeight="1" x14ac:dyDescent="0.25">
      <c r="A11" s="70" t="s">
        <v>317</v>
      </c>
      <c r="B11" s="198"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Stark Infra-Electricity Ltd - GSP 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98"/>
      <c r="D11" s="198"/>
      <c r="E11" s="198"/>
      <c r="F11" s="201"/>
      <c r="G11" s="201"/>
      <c r="H11" s="201"/>
      <c r="I11" s="201"/>
    </row>
    <row r="12" spans="1:9" ht="86.25" customHeight="1" x14ac:dyDescent="0.25">
      <c r="A12" s="70" t="s">
        <v>43</v>
      </c>
      <c r="B12" s="198" t="s">
        <v>575</v>
      </c>
      <c r="C12" s="198"/>
      <c r="D12" s="198"/>
      <c r="E12" s="198"/>
    </row>
    <row r="13" spans="1:9" ht="33.75" customHeight="1" x14ac:dyDescent="0.25">
      <c r="A13" s="70" t="s">
        <v>314</v>
      </c>
      <c r="B13" s="198"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Stark Infra-Electricity Ltd - GSP C Licence area.</v>
      </c>
      <c r="C13" s="198"/>
      <c r="D13" s="198"/>
      <c r="E13" s="198"/>
    </row>
    <row r="14" spans="1:9" ht="44.25" customHeight="1" x14ac:dyDescent="0.25">
      <c r="A14" s="162" t="s">
        <v>576</v>
      </c>
      <c r="B14" s="198" t="s">
        <v>577</v>
      </c>
      <c r="C14" s="198"/>
      <c r="D14" s="198"/>
      <c r="E14" s="198"/>
    </row>
    <row r="15" spans="1:9" ht="29.25" customHeight="1" x14ac:dyDescent="0.25">
      <c r="A15" s="70" t="s">
        <v>294</v>
      </c>
      <c r="B15" s="198" t="s">
        <v>434</v>
      </c>
      <c r="C15" s="198"/>
      <c r="D15" s="198"/>
      <c r="E15" s="198"/>
    </row>
    <row r="16" spans="1:9" ht="30" customHeight="1" x14ac:dyDescent="0.25">
      <c r="A16" s="70" t="s">
        <v>289</v>
      </c>
      <c r="B16" s="198" t="s">
        <v>290</v>
      </c>
      <c r="C16" s="198"/>
      <c r="D16" s="198"/>
      <c r="E16" s="198"/>
    </row>
    <row r="17" spans="1:6" ht="30" customHeight="1" x14ac:dyDescent="0.25">
      <c r="A17" s="70" t="s">
        <v>401</v>
      </c>
      <c r="B17" s="198" t="s">
        <v>400</v>
      </c>
      <c r="C17" s="198"/>
      <c r="D17" s="198"/>
      <c r="E17" s="198"/>
    </row>
    <row r="18" spans="1:6" x14ac:dyDescent="0.25">
      <c r="A18" s="62"/>
      <c r="B18" s="62"/>
      <c r="C18" s="62"/>
      <c r="D18" s="62"/>
      <c r="E18" s="62"/>
    </row>
    <row r="19" spans="1:6" ht="14" x14ac:dyDescent="0.25">
      <c r="A19" s="67" t="s">
        <v>31</v>
      </c>
      <c r="B19" s="62"/>
      <c r="C19" s="62"/>
      <c r="D19" s="62"/>
      <c r="E19" s="62"/>
    </row>
    <row r="20" spans="1:6" ht="14" x14ac:dyDescent="0.25">
      <c r="A20" s="65"/>
      <c r="B20" s="204"/>
      <c r="C20" s="204"/>
      <c r="D20" s="204"/>
      <c r="E20" s="204"/>
      <c r="F20" s="204"/>
    </row>
    <row r="21" spans="1:6" ht="32.25" customHeight="1" x14ac:dyDescent="0.25">
      <c r="A21" s="202" t="s">
        <v>379</v>
      </c>
      <c r="B21" s="203"/>
      <c r="C21" s="203"/>
      <c r="D21" s="203"/>
      <c r="E21" s="203"/>
    </row>
    <row r="22" spans="1:6" x14ac:dyDescent="0.25">
      <c r="A22" s="62"/>
      <c r="B22" s="62"/>
      <c r="C22" s="62"/>
      <c r="D22" s="62"/>
      <c r="E22" s="62"/>
    </row>
    <row r="23" spans="1:6" ht="14" x14ac:dyDescent="0.25">
      <c r="A23" s="68" t="s">
        <v>32</v>
      </c>
      <c r="B23" s="62"/>
      <c r="C23" s="62"/>
      <c r="D23" s="62"/>
      <c r="E23" s="62"/>
    </row>
    <row r="24" spans="1:6" ht="14" x14ac:dyDescent="0.25">
      <c r="A24" s="65"/>
      <c r="B24" s="204"/>
      <c r="C24" s="204"/>
      <c r="D24" s="204"/>
      <c r="E24" s="204"/>
      <c r="F24" s="204"/>
    </row>
    <row r="25" spans="1:6" ht="28.5" customHeight="1" x14ac:dyDescent="0.25">
      <c r="A25" s="202" t="s">
        <v>318</v>
      </c>
      <c r="B25" s="203"/>
      <c r="C25" s="203"/>
      <c r="D25" s="203"/>
      <c r="E25" s="203"/>
    </row>
    <row r="26" spans="1:6" ht="28.5" customHeight="1" x14ac:dyDescent="0.25">
      <c r="A26" s="200" t="s">
        <v>488</v>
      </c>
      <c r="B26" s="200"/>
      <c r="C26" s="200"/>
      <c r="D26" s="200"/>
      <c r="E26" s="200"/>
    </row>
  </sheetData>
  <customSheetViews>
    <customSheetView guid="{5032A364-B81A-48DA-88DA-AB3B86B47EE9}">
      <selection activeCell="A12" sqref="A12"/>
      <pageMargins left="0.7" right="0.7" top="0.75" bottom="0.75" header="0.3" footer="0.3"/>
    </customSheetView>
  </customSheetViews>
  <mergeCells count="17">
    <mergeCell ref="A26:E26"/>
    <mergeCell ref="F11:I11"/>
    <mergeCell ref="B16:E16"/>
    <mergeCell ref="A21:E21"/>
    <mergeCell ref="A25:E25"/>
    <mergeCell ref="B15:E15"/>
    <mergeCell ref="B13:E13"/>
    <mergeCell ref="B17:E17"/>
    <mergeCell ref="B20:F20"/>
    <mergeCell ref="B24:F24"/>
    <mergeCell ref="B12:E12"/>
    <mergeCell ref="B14:E14"/>
    <mergeCell ref="B8:E8"/>
    <mergeCell ref="B9:E9"/>
    <mergeCell ref="B10:E10"/>
    <mergeCell ref="B11:E11"/>
    <mergeCell ref="B7:F7"/>
  </mergeCells>
  <hyperlinks>
    <hyperlink ref="A8" location="'Annex 1 LV, HV and UMS charges'!Print_Area" display="Annex 1 LV, HV and Unmetered Supplies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7" location="'Charge Calculator'!B10" display="Charge calculator" xr:uid="{00000000-0004-0000-0000-000008000000}"/>
    <hyperlink ref="A14" location="'Annex 7 Pass -Through Costs'!A1" tooltip="Annex 7  Fixed adders for Supplier of Last Resort and Eligible Bad Debt pass-through costs" display="Annex 7  Fixed adders for Supplier of Last Resort and Eligible Bad Debt pass-through costs" xr:uid="{15EA455E-15AD-41D3-8EBC-5EB81D319536}"/>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E9072-8502-441B-B732-E6B244309CB7}">
  <sheetPr>
    <pageSetUpPr fitToPage="1"/>
  </sheetPr>
  <dimension ref="A1:E165"/>
  <sheetViews>
    <sheetView zoomScale="80" zoomScaleNormal="80" workbookViewId="0">
      <selection activeCell="M8" sqref="M8"/>
    </sheetView>
  </sheetViews>
  <sheetFormatPr defaultColWidth="9.1796875" defaultRowHeight="12.5" x14ac:dyDescent="0.25"/>
  <cols>
    <col min="1" max="1" width="54.26953125" style="44" customWidth="1"/>
    <col min="2" max="2" width="35.54296875" style="44" customWidth="1"/>
    <col min="3" max="3" width="21.26953125" style="44" customWidth="1"/>
    <col min="4" max="4" width="19.7265625" style="44" customWidth="1"/>
    <col min="5" max="5" width="25.7265625" style="44" customWidth="1"/>
    <col min="6" max="16384" width="9.1796875" style="44"/>
  </cols>
  <sheetData>
    <row r="1" spans="1:5" x14ac:dyDescent="0.25">
      <c r="A1" s="161" t="s">
        <v>23</v>
      </c>
    </row>
    <row r="2" spans="1:5" ht="63.75" customHeight="1" x14ac:dyDescent="0.25">
      <c r="A2" s="206" t="str">
        <f>Overview!B4&amp; " - Effective between "&amp;Overview!D4&amp;" and "&amp;Overview!E4&amp;" - "&amp;Overview!F4&amp;" Supplier of Last Resort and Eligible Bad Debt Pass-Through Costs"</f>
        <v>Stark Infra-Electricity Ltd - GSP C - Effective between 01/04/2025 and 31/03/2026 - Draft Supplier of Last Resort and Eligible Bad Debt Pass-Through Costs</v>
      </c>
      <c r="B2" s="206"/>
      <c r="C2" s="206"/>
      <c r="D2" s="206"/>
      <c r="E2" s="206"/>
    </row>
    <row r="4" spans="1:5" ht="52" x14ac:dyDescent="0.25">
      <c r="A4" s="23" t="s">
        <v>541</v>
      </c>
      <c r="B4" s="12" t="s">
        <v>578</v>
      </c>
      <c r="C4" s="12" t="s">
        <v>28</v>
      </c>
      <c r="D4" s="12" t="s">
        <v>579</v>
      </c>
      <c r="E4" s="12" t="s">
        <v>580</v>
      </c>
    </row>
    <row r="5" spans="1:5" ht="14" x14ac:dyDescent="0.25">
      <c r="A5" s="14" t="s">
        <v>768</v>
      </c>
      <c r="B5" s="167"/>
      <c r="C5" s="190" t="s">
        <v>646</v>
      </c>
      <c r="D5" s="188"/>
      <c r="E5" s="188">
        <v>-2.2150573851203281E-2</v>
      </c>
    </row>
    <row r="6" spans="1:5" ht="14" x14ac:dyDescent="0.25">
      <c r="A6" s="14" t="s">
        <v>769</v>
      </c>
      <c r="B6" s="167"/>
      <c r="C6" s="190" t="s">
        <v>648</v>
      </c>
      <c r="D6" s="189"/>
      <c r="E6" s="188">
        <v>-2.2150573851203281E-2</v>
      </c>
    </row>
    <row r="7" spans="1:5" ht="14" x14ac:dyDescent="0.25">
      <c r="A7" s="14" t="s">
        <v>770</v>
      </c>
      <c r="B7" s="167"/>
      <c r="C7" s="190" t="s">
        <v>648</v>
      </c>
      <c r="D7" s="189"/>
      <c r="E7" s="188">
        <v>-2.2150573851203281E-2</v>
      </c>
    </row>
    <row r="8" spans="1:5" ht="14" x14ac:dyDescent="0.25">
      <c r="A8" s="14" t="s">
        <v>771</v>
      </c>
      <c r="B8" s="167"/>
      <c r="C8" s="190" t="s">
        <v>648</v>
      </c>
      <c r="D8" s="189"/>
      <c r="E8" s="188">
        <v>-2.2150573851203281E-2</v>
      </c>
    </row>
    <row r="9" spans="1:5" ht="14" x14ac:dyDescent="0.25">
      <c r="A9" s="14" t="s">
        <v>772</v>
      </c>
      <c r="B9" s="167"/>
      <c r="C9" s="190" t="s">
        <v>648</v>
      </c>
      <c r="D9" s="189"/>
      <c r="E9" s="188">
        <v>-2.2150573851203281E-2</v>
      </c>
    </row>
    <row r="10" spans="1:5" ht="14" x14ac:dyDescent="0.25">
      <c r="A10" s="14" t="s">
        <v>773</v>
      </c>
      <c r="B10" s="167"/>
      <c r="C10" s="190" t="s">
        <v>648</v>
      </c>
      <c r="D10" s="189"/>
      <c r="E10" s="188">
        <v>-2.2150573851203281E-2</v>
      </c>
    </row>
    <row r="11" spans="1:5" ht="14" x14ac:dyDescent="0.25">
      <c r="A11" s="182" t="s">
        <v>649</v>
      </c>
      <c r="B11" s="167"/>
      <c r="C11" s="190">
        <v>0</v>
      </c>
      <c r="D11" s="189"/>
      <c r="E11" s="188">
        <v>-2.2150573851203281E-2</v>
      </c>
    </row>
    <row r="12" spans="1:5" ht="14" x14ac:dyDescent="0.25">
      <c r="A12" s="182" t="s">
        <v>650</v>
      </c>
      <c r="B12" s="167"/>
      <c r="C12" s="190">
        <v>0</v>
      </c>
      <c r="D12" s="189"/>
      <c r="E12" s="188">
        <v>-2.2150573851203281E-2</v>
      </c>
    </row>
    <row r="13" spans="1:5" ht="14" x14ac:dyDescent="0.25">
      <c r="A13" s="182" t="s">
        <v>651</v>
      </c>
      <c r="B13" s="167"/>
      <c r="C13" s="190">
        <v>0</v>
      </c>
      <c r="D13" s="189"/>
      <c r="E13" s="188">
        <v>-2.2150573851203281E-2</v>
      </c>
    </row>
    <row r="14" spans="1:5" ht="14" x14ac:dyDescent="0.25">
      <c r="A14" s="182" t="s">
        <v>652</v>
      </c>
      <c r="B14" s="167"/>
      <c r="C14" s="190">
        <v>0</v>
      </c>
      <c r="D14" s="189"/>
      <c r="E14" s="188">
        <v>-2.2150573851203281E-2</v>
      </c>
    </row>
    <row r="15" spans="1:5" ht="14" x14ac:dyDescent="0.25">
      <c r="A15" s="185" t="s">
        <v>653</v>
      </c>
      <c r="B15" s="167"/>
      <c r="C15" s="190">
        <v>0</v>
      </c>
      <c r="D15" s="189"/>
      <c r="E15" s="188">
        <v>-2.2150573851203281E-2</v>
      </c>
    </row>
    <row r="16" spans="1:5" ht="14" x14ac:dyDescent="0.25">
      <c r="A16" s="185" t="s">
        <v>654</v>
      </c>
      <c r="B16" s="167"/>
      <c r="C16" s="190">
        <v>0</v>
      </c>
      <c r="D16" s="189"/>
      <c r="E16" s="188">
        <v>-2.2150573851203281E-2</v>
      </c>
    </row>
    <row r="17" spans="1:5" ht="14" x14ac:dyDescent="0.25">
      <c r="A17" s="185" t="s">
        <v>655</v>
      </c>
      <c r="B17" s="167"/>
      <c r="C17" s="190">
        <v>0</v>
      </c>
      <c r="D17" s="189"/>
      <c r="E17" s="188">
        <v>-2.2150573851203281E-2</v>
      </c>
    </row>
    <row r="18" spans="1:5" ht="14" x14ac:dyDescent="0.25">
      <c r="A18" s="185" t="s">
        <v>656</v>
      </c>
      <c r="B18" s="167"/>
      <c r="C18" s="190">
        <v>0</v>
      </c>
      <c r="D18" s="189"/>
      <c r="E18" s="188">
        <v>-2.2150573851203281E-2</v>
      </c>
    </row>
    <row r="19" spans="1:5" ht="14" x14ac:dyDescent="0.25">
      <c r="A19" s="185" t="s">
        <v>657</v>
      </c>
      <c r="B19" s="167"/>
      <c r="C19" s="190">
        <v>0</v>
      </c>
      <c r="D19" s="189"/>
      <c r="E19" s="188">
        <v>-2.2150573851203281E-2</v>
      </c>
    </row>
    <row r="20" spans="1:5" ht="14" x14ac:dyDescent="0.25">
      <c r="A20" s="185" t="s">
        <v>658</v>
      </c>
      <c r="B20" s="167"/>
      <c r="C20" s="190">
        <v>0</v>
      </c>
      <c r="D20" s="189"/>
      <c r="E20" s="188">
        <v>-2.2150573851203281E-2</v>
      </c>
    </row>
    <row r="21" spans="1:5" ht="14" x14ac:dyDescent="0.25">
      <c r="A21" s="185" t="s">
        <v>659</v>
      </c>
      <c r="B21" s="167"/>
      <c r="C21" s="190">
        <v>0</v>
      </c>
      <c r="D21" s="189"/>
      <c r="E21" s="188">
        <v>-2.2150573851203281E-2</v>
      </c>
    </row>
    <row r="22" spans="1:5" ht="14" x14ac:dyDescent="0.25">
      <c r="A22" s="185" t="s">
        <v>660</v>
      </c>
      <c r="B22" s="167"/>
      <c r="C22" s="190">
        <v>0</v>
      </c>
      <c r="D22" s="189"/>
      <c r="E22" s="188">
        <v>-2.2150573851203281E-2</v>
      </c>
    </row>
    <row r="23" spans="1:5" ht="14" x14ac:dyDescent="0.25">
      <c r="A23" s="182" t="s">
        <v>661</v>
      </c>
      <c r="B23" s="167"/>
      <c r="C23" s="190">
        <v>0</v>
      </c>
      <c r="D23" s="189"/>
      <c r="E23" s="188">
        <v>-2.2150573851203281E-2</v>
      </c>
    </row>
    <row r="24" spans="1:5" ht="14" x14ac:dyDescent="0.25">
      <c r="A24" s="182" t="s">
        <v>662</v>
      </c>
      <c r="B24" s="167"/>
      <c r="C24" s="190">
        <v>0</v>
      </c>
      <c r="D24" s="189"/>
      <c r="E24" s="188">
        <v>-2.2150573851203281E-2</v>
      </c>
    </row>
    <row r="25" spans="1:5" ht="14" x14ac:dyDescent="0.25">
      <c r="A25" s="182" t="s">
        <v>663</v>
      </c>
      <c r="B25" s="167"/>
      <c r="C25" s="190">
        <v>0</v>
      </c>
      <c r="D25" s="189"/>
      <c r="E25" s="188">
        <v>-2.2150573851203281E-2</v>
      </c>
    </row>
    <row r="26" spans="1:5" ht="14" x14ac:dyDescent="0.25">
      <c r="A26" s="182" t="s">
        <v>774</v>
      </c>
      <c r="B26" s="167"/>
      <c r="C26" s="190" t="s">
        <v>646</v>
      </c>
      <c r="D26" s="188"/>
      <c r="E26" s="188">
        <v>-2.2150573851203281E-2</v>
      </c>
    </row>
    <row r="27" spans="1:5" ht="14" x14ac:dyDescent="0.25">
      <c r="A27" s="182" t="s">
        <v>776</v>
      </c>
      <c r="B27" s="167"/>
      <c r="C27" s="190" t="s">
        <v>648</v>
      </c>
      <c r="D27" s="189"/>
      <c r="E27" s="188">
        <v>-2.2150573851203281E-2</v>
      </c>
    </row>
    <row r="28" spans="1:5" ht="14" x14ac:dyDescent="0.25">
      <c r="A28" s="182" t="s">
        <v>777</v>
      </c>
      <c r="B28" s="167"/>
      <c r="C28" s="190" t="s">
        <v>648</v>
      </c>
      <c r="D28" s="189"/>
      <c r="E28" s="188">
        <v>-2.2150573851203281E-2</v>
      </c>
    </row>
    <row r="29" spans="1:5" ht="14" x14ac:dyDescent="0.25">
      <c r="A29" s="182" t="s">
        <v>778</v>
      </c>
      <c r="B29" s="167"/>
      <c r="C29" s="190" t="s">
        <v>648</v>
      </c>
      <c r="D29" s="189"/>
      <c r="E29" s="188">
        <v>-2.2150573851203281E-2</v>
      </c>
    </row>
    <row r="30" spans="1:5" ht="14" x14ac:dyDescent="0.25">
      <c r="A30" s="182" t="s">
        <v>779</v>
      </c>
      <c r="B30" s="167"/>
      <c r="C30" s="190" t="s">
        <v>648</v>
      </c>
      <c r="D30" s="189"/>
      <c r="E30" s="188">
        <v>-2.2150573851203281E-2</v>
      </c>
    </row>
    <row r="31" spans="1:5" ht="14" x14ac:dyDescent="0.25">
      <c r="A31" s="182" t="s">
        <v>780</v>
      </c>
      <c r="B31" s="167"/>
      <c r="C31" s="190" t="s">
        <v>648</v>
      </c>
      <c r="D31" s="189"/>
      <c r="E31" s="188">
        <v>-2.2150573851203281E-2</v>
      </c>
    </row>
    <row r="32" spans="1:5" ht="14" x14ac:dyDescent="0.25">
      <c r="A32" s="182" t="s">
        <v>665</v>
      </c>
      <c r="B32" s="167"/>
      <c r="C32" s="190">
        <v>0</v>
      </c>
      <c r="D32" s="189"/>
      <c r="E32" s="188">
        <v>-2.2150573851203281E-2</v>
      </c>
    </row>
    <row r="33" spans="1:5" ht="14" x14ac:dyDescent="0.25">
      <c r="A33" s="182" t="s">
        <v>666</v>
      </c>
      <c r="B33" s="167"/>
      <c r="C33" s="190">
        <v>0</v>
      </c>
      <c r="D33" s="189"/>
      <c r="E33" s="188">
        <v>-2.2150573851203281E-2</v>
      </c>
    </row>
    <row r="34" spans="1:5" ht="14" x14ac:dyDescent="0.25">
      <c r="A34" s="182" t="s">
        <v>667</v>
      </c>
      <c r="B34" s="167"/>
      <c r="C34" s="190">
        <v>0</v>
      </c>
      <c r="D34" s="189"/>
      <c r="E34" s="188">
        <v>-2.2150573851203281E-2</v>
      </c>
    </row>
    <row r="35" spans="1:5" ht="14" x14ac:dyDescent="0.25">
      <c r="A35" s="182" t="s">
        <v>668</v>
      </c>
      <c r="B35" s="167"/>
      <c r="C35" s="190">
        <v>0</v>
      </c>
      <c r="D35" s="189"/>
      <c r="E35" s="188">
        <v>-2.2150573851203281E-2</v>
      </c>
    </row>
    <row r="36" spans="1:5" ht="14" x14ac:dyDescent="0.25">
      <c r="A36" s="182" t="s">
        <v>669</v>
      </c>
      <c r="B36" s="167"/>
      <c r="C36" s="190">
        <v>0</v>
      </c>
      <c r="D36" s="189"/>
      <c r="E36" s="188">
        <v>-2.2150573851203281E-2</v>
      </c>
    </row>
    <row r="37" spans="1:5" ht="14" x14ac:dyDescent="0.25">
      <c r="A37" s="185" t="s">
        <v>781</v>
      </c>
      <c r="B37" s="167"/>
      <c r="C37" s="190" t="s">
        <v>646</v>
      </c>
      <c r="D37" s="188"/>
      <c r="E37" s="188">
        <v>-2.2150573851203281E-2</v>
      </c>
    </row>
    <row r="38" spans="1:5" ht="14" x14ac:dyDescent="0.25">
      <c r="A38" s="182" t="s">
        <v>782</v>
      </c>
      <c r="B38" s="167"/>
      <c r="C38" s="190" t="s">
        <v>648</v>
      </c>
      <c r="D38" s="189"/>
      <c r="E38" s="188">
        <v>-2.2150573851203281E-2</v>
      </c>
    </row>
    <row r="39" spans="1:5" ht="14" x14ac:dyDescent="0.25">
      <c r="A39" s="182" t="s">
        <v>783</v>
      </c>
      <c r="B39" s="167"/>
      <c r="C39" s="190" t="s">
        <v>648</v>
      </c>
      <c r="D39" s="189"/>
      <c r="E39" s="188">
        <v>-2.2150573851203281E-2</v>
      </c>
    </row>
    <row r="40" spans="1:5" ht="14" x14ac:dyDescent="0.25">
      <c r="A40" s="182" t="s">
        <v>784</v>
      </c>
      <c r="B40" s="167"/>
      <c r="C40" s="190" t="s">
        <v>648</v>
      </c>
      <c r="D40" s="189"/>
      <c r="E40" s="188">
        <v>-2.2150573851203281E-2</v>
      </c>
    </row>
    <row r="41" spans="1:5" ht="14" x14ac:dyDescent="0.25">
      <c r="A41" s="182" t="s">
        <v>785</v>
      </c>
      <c r="B41" s="167"/>
      <c r="C41" s="190" t="s">
        <v>648</v>
      </c>
      <c r="D41" s="189"/>
      <c r="E41" s="188">
        <v>-2.2150573851203281E-2</v>
      </c>
    </row>
    <row r="42" spans="1:5" ht="14" x14ac:dyDescent="0.25">
      <c r="A42" s="182" t="s">
        <v>786</v>
      </c>
      <c r="B42" s="167"/>
      <c r="C42" s="190" t="s">
        <v>648</v>
      </c>
      <c r="D42" s="189"/>
      <c r="E42" s="188">
        <v>-2.2150573851203281E-2</v>
      </c>
    </row>
    <row r="43" spans="1:5" ht="14" x14ac:dyDescent="0.25">
      <c r="A43" s="182" t="s">
        <v>671</v>
      </c>
      <c r="B43" s="167"/>
      <c r="C43" s="190">
        <v>0</v>
      </c>
      <c r="D43" s="189"/>
      <c r="E43" s="188">
        <v>-2.2150573851203281E-2</v>
      </c>
    </row>
    <row r="44" spans="1:5" ht="14" x14ac:dyDescent="0.25">
      <c r="A44" s="182" t="s">
        <v>672</v>
      </c>
      <c r="B44" s="167"/>
      <c r="C44" s="190">
        <v>0</v>
      </c>
      <c r="D44" s="189"/>
      <c r="E44" s="188">
        <v>-2.2150573851203281E-2</v>
      </c>
    </row>
    <row r="45" spans="1:5" ht="14" x14ac:dyDescent="0.25">
      <c r="A45" s="182" t="s">
        <v>673</v>
      </c>
      <c r="B45" s="167"/>
      <c r="C45" s="190">
        <v>0</v>
      </c>
      <c r="D45" s="189"/>
      <c r="E45" s="188">
        <v>-2.2150573851203281E-2</v>
      </c>
    </row>
    <row r="46" spans="1:5" ht="14" x14ac:dyDescent="0.25">
      <c r="A46" s="182" t="s">
        <v>674</v>
      </c>
      <c r="B46" s="167"/>
      <c r="C46" s="190">
        <v>0</v>
      </c>
      <c r="D46" s="189"/>
      <c r="E46" s="188">
        <v>-2.2150573851203281E-2</v>
      </c>
    </row>
    <row r="47" spans="1:5" ht="14" x14ac:dyDescent="0.25">
      <c r="A47" s="182" t="s">
        <v>675</v>
      </c>
      <c r="B47" s="167"/>
      <c r="C47" s="190">
        <v>0</v>
      </c>
      <c r="D47" s="189"/>
      <c r="E47" s="188">
        <v>-2.2150573851203281E-2</v>
      </c>
    </row>
    <row r="48" spans="1:5" ht="14" x14ac:dyDescent="0.25">
      <c r="A48" s="182" t="s">
        <v>676</v>
      </c>
      <c r="B48" s="167"/>
      <c r="C48" s="190">
        <v>0</v>
      </c>
      <c r="D48" s="189"/>
      <c r="E48" s="188">
        <v>-2.2150573851203281E-2</v>
      </c>
    </row>
    <row r="49" spans="1:5" ht="14" x14ac:dyDescent="0.25">
      <c r="A49" s="182" t="s">
        <v>677</v>
      </c>
      <c r="B49" s="167"/>
      <c r="C49" s="190">
        <v>0</v>
      </c>
      <c r="D49" s="189"/>
      <c r="E49" s="188">
        <v>-2.2150573851203281E-2</v>
      </c>
    </row>
    <row r="50" spans="1:5" ht="14" x14ac:dyDescent="0.25">
      <c r="A50" s="182" t="s">
        <v>678</v>
      </c>
      <c r="B50" s="167"/>
      <c r="C50" s="190">
        <v>0</v>
      </c>
      <c r="D50" s="189"/>
      <c r="E50" s="188">
        <v>-2.2150573851203281E-2</v>
      </c>
    </row>
    <row r="51" spans="1:5" ht="14" x14ac:dyDescent="0.25">
      <c r="A51" s="182" t="s">
        <v>679</v>
      </c>
      <c r="B51" s="167"/>
      <c r="C51" s="190">
        <v>0</v>
      </c>
      <c r="D51" s="189"/>
      <c r="E51" s="188">
        <v>-2.2150573851203281E-2</v>
      </c>
    </row>
    <row r="52" spans="1:5" ht="14" x14ac:dyDescent="0.25">
      <c r="A52" s="182" t="s">
        <v>680</v>
      </c>
      <c r="B52" s="167"/>
      <c r="C52" s="190">
        <v>0</v>
      </c>
      <c r="D52" s="189"/>
      <c r="E52" s="188">
        <v>-2.2150573851203281E-2</v>
      </c>
    </row>
    <row r="53" spans="1:5" ht="14" x14ac:dyDescent="0.25">
      <c r="A53" s="182" t="s">
        <v>681</v>
      </c>
      <c r="B53" s="167"/>
      <c r="C53" s="190">
        <v>0</v>
      </c>
      <c r="D53" s="189"/>
      <c r="E53" s="188">
        <v>-2.2150573851203281E-2</v>
      </c>
    </row>
    <row r="54" spans="1:5" ht="14" x14ac:dyDescent="0.25">
      <c r="A54" s="182" t="s">
        <v>682</v>
      </c>
      <c r="B54" s="167"/>
      <c r="C54" s="190">
        <v>0</v>
      </c>
      <c r="D54" s="189"/>
      <c r="E54" s="188">
        <v>-2.2150573851203281E-2</v>
      </c>
    </row>
    <row r="55" spans="1:5" ht="14" x14ac:dyDescent="0.25">
      <c r="A55" s="182" t="s">
        <v>683</v>
      </c>
      <c r="B55" s="167"/>
      <c r="C55" s="190">
        <v>0</v>
      </c>
      <c r="D55" s="189"/>
      <c r="E55" s="188">
        <v>-2.2150573851203281E-2</v>
      </c>
    </row>
    <row r="56" spans="1:5" ht="14" x14ac:dyDescent="0.25">
      <c r="A56" s="182" t="s">
        <v>684</v>
      </c>
      <c r="B56" s="167"/>
      <c r="C56" s="190">
        <v>0</v>
      </c>
      <c r="D56" s="189"/>
      <c r="E56" s="188">
        <v>-2.2150573851203281E-2</v>
      </c>
    </row>
    <row r="57" spans="1:5" ht="14" x14ac:dyDescent="0.25">
      <c r="A57" s="182" t="s">
        <v>685</v>
      </c>
      <c r="B57" s="167"/>
      <c r="C57" s="190">
        <v>0</v>
      </c>
      <c r="D57" s="189"/>
      <c r="E57" s="188">
        <v>-2.2150573851203281E-2</v>
      </c>
    </row>
    <row r="58" spans="1:5" ht="14" x14ac:dyDescent="0.25">
      <c r="A58" s="182" t="s">
        <v>787</v>
      </c>
      <c r="B58" s="167"/>
      <c r="C58" s="190" t="s">
        <v>646</v>
      </c>
      <c r="D58" s="188"/>
      <c r="E58" s="188">
        <v>-2.2150573851203281E-2</v>
      </c>
    </row>
    <row r="59" spans="1:5" ht="26" x14ac:dyDescent="0.25">
      <c r="A59" s="182" t="s">
        <v>789</v>
      </c>
      <c r="B59" s="167"/>
      <c r="C59" s="190" t="s">
        <v>648</v>
      </c>
      <c r="D59" s="189"/>
      <c r="E59" s="188">
        <v>-2.2150573851203281E-2</v>
      </c>
    </row>
    <row r="60" spans="1:5" ht="14" x14ac:dyDescent="0.25">
      <c r="A60" s="182" t="s">
        <v>790</v>
      </c>
      <c r="B60" s="167"/>
      <c r="C60" s="190" t="s">
        <v>648</v>
      </c>
      <c r="D60" s="189"/>
      <c r="E60" s="188">
        <v>-2.2150573851203281E-2</v>
      </c>
    </row>
    <row r="61" spans="1:5" ht="14" x14ac:dyDescent="0.25">
      <c r="A61" s="182" t="s">
        <v>791</v>
      </c>
      <c r="B61" s="167"/>
      <c r="C61" s="190" t="s">
        <v>648</v>
      </c>
      <c r="D61" s="189"/>
      <c r="E61" s="188">
        <v>-2.2150573851203281E-2</v>
      </c>
    </row>
    <row r="62" spans="1:5" ht="14" x14ac:dyDescent="0.25">
      <c r="A62" s="182" t="s">
        <v>792</v>
      </c>
      <c r="B62" s="167"/>
      <c r="C62" s="190" t="s">
        <v>648</v>
      </c>
      <c r="D62" s="189"/>
      <c r="E62" s="188">
        <v>-2.2150573851203281E-2</v>
      </c>
    </row>
    <row r="63" spans="1:5" ht="14" x14ac:dyDescent="0.25">
      <c r="A63" s="182" t="s">
        <v>793</v>
      </c>
      <c r="B63" s="167"/>
      <c r="C63" s="190" t="s">
        <v>648</v>
      </c>
      <c r="D63" s="189"/>
      <c r="E63" s="188">
        <v>-2.2150573851203281E-2</v>
      </c>
    </row>
    <row r="64" spans="1:5" ht="14" x14ac:dyDescent="0.25">
      <c r="A64" s="182" t="s">
        <v>686</v>
      </c>
      <c r="B64" s="167"/>
      <c r="C64" s="190">
        <v>0</v>
      </c>
      <c r="D64" s="189"/>
      <c r="E64" s="188">
        <v>-2.2150573851203281E-2</v>
      </c>
    </row>
    <row r="65" spans="1:5" ht="14" x14ac:dyDescent="0.25">
      <c r="A65" s="182" t="s">
        <v>687</v>
      </c>
      <c r="B65" s="167"/>
      <c r="C65" s="190">
        <v>0</v>
      </c>
      <c r="D65" s="189"/>
      <c r="E65" s="188">
        <v>-2.2150573851203281E-2</v>
      </c>
    </row>
    <row r="66" spans="1:5" ht="14" x14ac:dyDescent="0.25">
      <c r="A66" s="182" t="s">
        <v>688</v>
      </c>
      <c r="B66" s="167"/>
      <c r="C66" s="190">
        <v>0</v>
      </c>
      <c r="D66" s="189"/>
      <c r="E66" s="188">
        <v>-2.2150573851203281E-2</v>
      </c>
    </row>
    <row r="67" spans="1:5" ht="14" x14ac:dyDescent="0.25">
      <c r="A67" s="182" t="s">
        <v>689</v>
      </c>
      <c r="B67" s="167"/>
      <c r="C67" s="190">
        <v>0</v>
      </c>
      <c r="D67" s="189"/>
      <c r="E67" s="188">
        <v>-2.2150573851203281E-2</v>
      </c>
    </row>
    <row r="68" spans="1:5" ht="14" x14ac:dyDescent="0.25">
      <c r="A68" s="182" t="s">
        <v>690</v>
      </c>
      <c r="B68" s="167"/>
      <c r="C68" s="190">
        <v>0</v>
      </c>
      <c r="D68" s="189"/>
      <c r="E68" s="188">
        <v>-2.2150573851203281E-2</v>
      </c>
    </row>
    <row r="69" spans="1:5" ht="14" x14ac:dyDescent="0.25">
      <c r="A69" s="182" t="s">
        <v>691</v>
      </c>
      <c r="B69" s="167"/>
      <c r="C69" s="190">
        <v>0</v>
      </c>
      <c r="D69" s="189"/>
      <c r="E69" s="188">
        <v>-2.2150573851203281E-2</v>
      </c>
    </row>
    <row r="70" spans="1:5" ht="14" x14ac:dyDescent="0.25">
      <c r="A70" s="182" t="s">
        <v>692</v>
      </c>
      <c r="B70" s="167"/>
      <c r="C70" s="190">
        <v>0</v>
      </c>
      <c r="D70" s="189"/>
      <c r="E70" s="188">
        <v>-2.2150573851203281E-2</v>
      </c>
    </row>
    <row r="71" spans="1:5" ht="14" x14ac:dyDescent="0.25">
      <c r="A71" s="182" t="s">
        <v>693</v>
      </c>
      <c r="B71" s="167"/>
      <c r="C71" s="190">
        <v>0</v>
      </c>
      <c r="D71" s="189"/>
      <c r="E71" s="188">
        <v>-2.2150573851203281E-2</v>
      </c>
    </row>
    <row r="72" spans="1:5" ht="14" x14ac:dyDescent="0.25">
      <c r="A72" s="182" t="s">
        <v>694</v>
      </c>
      <c r="B72" s="167"/>
      <c r="C72" s="190">
        <v>0</v>
      </c>
      <c r="D72" s="189"/>
      <c r="E72" s="188">
        <v>-2.2150573851203281E-2</v>
      </c>
    </row>
    <row r="73" spans="1:5" ht="14" x14ac:dyDescent="0.25">
      <c r="A73" s="182" t="s">
        <v>695</v>
      </c>
      <c r="B73" s="167"/>
      <c r="C73" s="190">
        <v>0</v>
      </c>
      <c r="D73" s="189"/>
      <c r="E73" s="188">
        <v>-2.2150573851203281E-2</v>
      </c>
    </row>
    <row r="74" spans="1:5" ht="14" x14ac:dyDescent="0.25">
      <c r="A74" s="182" t="s">
        <v>696</v>
      </c>
      <c r="B74" s="167"/>
      <c r="C74" s="190">
        <v>0</v>
      </c>
      <c r="D74" s="189"/>
      <c r="E74" s="188">
        <v>-2.2150573851203281E-2</v>
      </c>
    </row>
    <row r="75" spans="1:5" ht="14" x14ac:dyDescent="0.25">
      <c r="A75" s="182" t="s">
        <v>697</v>
      </c>
      <c r="B75" s="167"/>
      <c r="C75" s="190">
        <v>0</v>
      </c>
      <c r="D75" s="189"/>
      <c r="E75" s="188">
        <v>-2.2150573851203281E-2</v>
      </c>
    </row>
    <row r="76" spans="1:5" ht="14" x14ac:dyDescent="0.25">
      <c r="A76" s="182" t="s">
        <v>698</v>
      </c>
      <c r="B76" s="167"/>
      <c r="C76" s="190">
        <v>0</v>
      </c>
      <c r="D76" s="189"/>
      <c r="E76" s="188">
        <v>-2.2150573851203281E-2</v>
      </c>
    </row>
    <row r="77" spans="1:5" ht="14" x14ac:dyDescent="0.25">
      <c r="A77" s="182" t="s">
        <v>699</v>
      </c>
      <c r="B77" s="167"/>
      <c r="C77" s="190">
        <v>0</v>
      </c>
      <c r="D77" s="189"/>
      <c r="E77" s="188">
        <v>-2.2150573851203281E-2</v>
      </c>
    </row>
    <row r="78" spans="1:5" ht="14" x14ac:dyDescent="0.25">
      <c r="A78" s="182" t="s">
        <v>700</v>
      </c>
      <c r="B78" s="167"/>
      <c r="C78" s="190">
        <v>0</v>
      </c>
      <c r="D78" s="189"/>
      <c r="E78" s="188">
        <v>-2.2150573851203281E-2</v>
      </c>
    </row>
    <row r="79" spans="1:5" ht="14" x14ac:dyDescent="0.25">
      <c r="A79" s="182" t="s">
        <v>794</v>
      </c>
      <c r="B79" s="167"/>
      <c r="C79" s="190" t="s">
        <v>646</v>
      </c>
      <c r="D79" s="188"/>
      <c r="E79" s="188">
        <v>-2.2150573851203281E-2</v>
      </c>
    </row>
    <row r="80" spans="1:5" ht="14" x14ac:dyDescent="0.25">
      <c r="A80" s="182" t="s">
        <v>796</v>
      </c>
      <c r="B80" s="167"/>
      <c r="C80" s="190" t="s">
        <v>648</v>
      </c>
      <c r="D80" s="189"/>
      <c r="E80" s="188">
        <v>-2.2150573851203281E-2</v>
      </c>
    </row>
    <row r="81" spans="1:5" ht="14" x14ac:dyDescent="0.25">
      <c r="A81" s="182" t="s">
        <v>797</v>
      </c>
      <c r="B81" s="167"/>
      <c r="C81" s="190" t="s">
        <v>648</v>
      </c>
      <c r="D81" s="189"/>
      <c r="E81" s="188">
        <v>-2.2150573851203281E-2</v>
      </c>
    </row>
    <row r="82" spans="1:5" ht="14" x14ac:dyDescent="0.25">
      <c r="A82" s="182" t="s">
        <v>798</v>
      </c>
      <c r="B82" s="167"/>
      <c r="C82" s="190" t="s">
        <v>648</v>
      </c>
      <c r="D82" s="189"/>
      <c r="E82" s="188">
        <v>-2.2150573851203281E-2</v>
      </c>
    </row>
    <row r="83" spans="1:5" ht="14" x14ac:dyDescent="0.25">
      <c r="A83" s="182" t="s">
        <v>799</v>
      </c>
      <c r="B83" s="167"/>
      <c r="C83" s="190" t="s">
        <v>648</v>
      </c>
      <c r="D83" s="189"/>
      <c r="E83" s="188">
        <v>-2.2150573851203281E-2</v>
      </c>
    </row>
    <row r="84" spans="1:5" ht="14" x14ac:dyDescent="0.25">
      <c r="A84" s="182" t="s">
        <v>800</v>
      </c>
      <c r="B84" s="167"/>
      <c r="C84" s="190" t="s">
        <v>648</v>
      </c>
      <c r="D84" s="189"/>
      <c r="E84" s="188">
        <v>-2.2150573851203281E-2</v>
      </c>
    </row>
    <row r="85" spans="1:5" ht="14" x14ac:dyDescent="0.25">
      <c r="A85" s="182" t="s">
        <v>701</v>
      </c>
      <c r="B85" s="167"/>
      <c r="C85" s="190">
        <v>0</v>
      </c>
      <c r="D85" s="189"/>
      <c r="E85" s="188">
        <v>-2.2150573851203281E-2</v>
      </c>
    </row>
    <row r="86" spans="1:5" ht="14" x14ac:dyDescent="0.25">
      <c r="A86" s="182" t="s">
        <v>702</v>
      </c>
      <c r="B86" s="167"/>
      <c r="C86" s="190">
        <v>0</v>
      </c>
      <c r="D86" s="189"/>
      <c r="E86" s="188">
        <v>-2.2150573851203281E-2</v>
      </c>
    </row>
    <row r="87" spans="1:5" ht="14" x14ac:dyDescent="0.25">
      <c r="A87" s="182" t="s">
        <v>703</v>
      </c>
      <c r="B87" s="167"/>
      <c r="C87" s="190">
        <v>0</v>
      </c>
      <c r="D87" s="189"/>
      <c r="E87" s="188">
        <v>-2.2150573851203281E-2</v>
      </c>
    </row>
    <row r="88" spans="1:5" ht="14" x14ac:dyDescent="0.25">
      <c r="A88" s="182" t="s">
        <v>704</v>
      </c>
      <c r="B88" s="167"/>
      <c r="C88" s="190">
        <v>0</v>
      </c>
      <c r="D88" s="189"/>
      <c r="E88" s="188">
        <v>-2.2150573851203281E-2</v>
      </c>
    </row>
    <row r="89" spans="1:5" ht="14" x14ac:dyDescent="0.25">
      <c r="A89" s="182" t="s">
        <v>705</v>
      </c>
      <c r="B89" s="167"/>
      <c r="C89" s="190">
        <v>0</v>
      </c>
      <c r="D89" s="189"/>
      <c r="E89" s="188">
        <v>-2.2150573851203281E-2</v>
      </c>
    </row>
    <row r="90" spans="1:5" ht="14" x14ac:dyDescent="0.25">
      <c r="A90" s="182" t="s">
        <v>706</v>
      </c>
      <c r="B90" s="167"/>
      <c r="C90" s="190">
        <v>0</v>
      </c>
      <c r="D90" s="189"/>
      <c r="E90" s="188">
        <v>-2.2150573851203281E-2</v>
      </c>
    </row>
    <row r="91" spans="1:5" ht="14" x14ac:dyDescent="0.25">
      <c r="A91" s="182" t="s">
        <v>707</v>
      </c>
      <c r="B91" s="167"/>
      <c r="C91" s="190">
        <v>0</v>
      </c>
      <c r="D91" s="189"/>
      <c r="E91" s="188">
        <v>-2.2150573851203281E-2</v>
      </c>
    </row>
    <row r="92" spans="1:5" ht="14" x14ac:dyDescent="0.25">
      <c r="A92" s="182" t="s">
        <v>708</v>
      </c>
      <c r="B92" s="167"/>
      <c r="C92" s="190">
        <v>0</v>
      </c>
      <c r="D92" s="189"/>
      <c r="E92" s="188">
        <v>-2.2150573851203281E-2</v>
      </c>
    </row>
    <row r="93" spans="1:5" ht="14" x14ac:dyDescent="0.25">
      <c r="A93" s="182" t="s">
        <v>709</v>
      </c>
      <c r="B93" s="167"/>
      <c r="C93" s="190">
        <v>0</v>
      </c>
      <c r="D93" s="189"/>
      <c r="E93" s="188">
        <v>-2.2150573851203281E-2</v>
      </c>
    </row>
    <row r="94" spans="1:5" ht="14" x14ac:dyDescent="0.25">
      <c r="A94" s="182" t="s">
        <v>710</v>
      </c>
      <c r="B94" s="167"/>
      <c r="C94" s="190">
        <v>0</v>
      </c>
      <c r="D94" s="189"/>
      <c r="E94" s="188">
        <v>-2.2150573851203281E-2</v>
      </c>
    </row>
    <row r="95" spans="1:5" ht="14" x14ac:dyDescent="0.25">
      <c r="A95" s="182" t="s">
        <v>711</v>
      </c>
      <c r="B95" s="167"/>
      <c r="C95" s="190">
        <v>0</v>
      </c>
      <c r="D95" s="189"/>
      <c r="E95" s="188">
        <v>-2.2150573851203281E-2</v>
      </c>
    </row>
    <row r="96" spans="1:5" ht="14" x14ac:dyDescent="0.25">
      <c r="A96" s="182" t="s">
        <v>712</v>
      </c>
      <c r="B96" s="167"/>
      <c r="C96" s="190">
        <v>0</v>
      </c>
      <c r="D96" s="189"/>
      <c r="E96" s="188">
        <v>-2.2150573851203281E-2</v>
      </c>
    </row>
    <row r="97" spans="1:5" ht="14" x14ac:dyDescent="0.25">
      <c r="A97" s="182" t="s">
        <v>713</v>
      </c>
      <c r="B97" s="167"/>
      <c r="C97" s="190">
        <v>0</v>
      </c>
      <c r="D97" s="189"/>
      <c r="E97" s="188">
        <v>-2.2150573851203281E-2</v>
      </c>
    </row>
    <row r="98" spans="1:5" ht="14" x14ac:dyDescent="0.25">
      <c r="A98" s="182" t="s">
        <v>714</v>
      </c>
      <c r="B98" s="167"/>
      <c r="C98" s="190">
        <v>0</v>
      </c>
      <c r="D98" s="189"/>
      <c r="E98" s="188">
        <v>-2.2150573851203281E-2</v>
      </c>
    </row>
    <row r="99" spans="1:5" ht="14" x14ac:dyDescent="0.25">
      <c r="A99" s="182" t="s">
        <v>715</v>
      </c>
      <c r="B99" s="167"/>
      <c r="C99" s="190">
        <v>0</v>
      </c>
      <c r="D99" s="189"/>
      <c r="E99" s="188">
        <v>-2.2150573851203281E-2</v>
      </c>
    </row>
    <row r="100" spans="1:5" ht="26" x14ac:dyDescent="0.25">
      <c r="A100" s="182" t="s">
        <v>801</v>
      </c>
      <c r="B100" s="167"/>
      <c r="C100" s="190" t="s">
        <v>646</v>
      </c>
      <c r="D100" s="188"/>
      <c r="E100" s="188">
        <v>-2.2150573851203281E-2</v>
      </c>
    </row>
    <row r="101" spans="1:5" ht="26" x14ac:dyDescent="0.25">
      <c r="A101" s="182" t="s">
        <v>803</v>
      </c>
      <c r="B101" s="167"/>
      <c r="C101" s="190" t="s">
        <v>648</v>
      </c>
      <c r="D101" s="189"/>
      <c r="E101" s="188">
        <v>-2.2150573851203281E-2</v>
      </c>
    </row>
    <row r="102" spans="1:5" ht="14" x14ac:dyDescent="0.25">
      <c r="A102" s="182" t="s">
        <v>804</v>
      </c>
      <c r="B102" s="167"/>
      <c r="C102" s="190" t="s">
        <v>648</v>
      </c>
      <c r="D102" s="189"/>
      <c r="E102" s="188">
        <v>-2.2150573851203281E-2</v>
      </c>
    </row>
    <row r="103" spans="1:5" ht="14" x14ac:dyDescent="0.25">
      <c r="A103" s="182" t="s">
        <v>805</v>
      </c>
      <c r="B103" s="167"/>
      <c r="C103" s="190" t="s">
        <v>648</v>
      </c>
      <c r="D103" s="189"/>
      <c r="E103" s="188">
        <v>-2.2150573851203281E-2</v>
      </c>
    </row>
    <row r="104" spans="1:5" ht="14" x14ac:dyDescent="0.25">
      <c r="A104" s="182" t="s">
        <v>806</v>
      </c>
      <c r="B104" s="167"/>
      <c r="C104" s="190" t="s">
        <v>648</v>
      </c>
      <c r="D104" s="189"/>
      <c r="E104" s="188">
        <v>-2.2150573851203281E-2</v>
      </c>
    </row>
    <row r="105" spans="1:5" ht="14" x14ac:dyDescent="0.25">
      <c r="A105" s="182" t="s">
        <v>807</v>
      </c>
      <c r="B105" s="167"/>
      <c r="C105" s="190" t="s">
        <v>648</v>
      </c>
      <c r="D105" s="189"/>
      <c r="E105" s="188">
        <v>-2.2150573851203281E-2</v>
      </c>
    </row>
    <row r="106" spans="1:5" ht="14" x14ac:dyDescent="0.25">
      <c r="A106" s="182" t="s">
        <v>716</v>
      </c>
      <c r="B106" s="167"/>
      <c r="C106" s="190">
        <v>0</v>
      </c>
      <c r="D106" s="189"/>
      <c r="E106" s="188">
        <v>-2.2150573851203281E-2</v>
      </c>
    </row>
    <row r="107" spans="1:5" ht="14" x14ac:dyDescent="0.25">
      <c r="A107" s="182" t="s">
        <v>717</v>
      </c>
      <c r="B107" s="167"/>
      <c r="C107" s="190">
        <v>0</v>
      </c>
      <c r="D107" s="189"/>
      <c r="E107" s="188">
        <v>-2.2150573851203281E-2</v>
      </c>
    </row>
    <row r="108" spans="1:5" ht="14" x14ac:dyDescent="0.25">
      <c r="A108" s="182" t="s">
        <v>718</v>
      </c>
      <c r="B108" s="167"/>
      <c r="C108" s="190">
        <v>0</v>
      </c>
      <c r="D108" s="189"/>
      <c r="E108" s="188">
        <v>-2.2150573851203281E-2</v>
      </c>
    </row>
    <row r="109" spans="1:5" ht="14" x14ac:dyDescent="0.25">
      <c r="A109" s="182" t="s">
        <v>719</v>
      </c>
      <c r="B109" s="167"/>
      <c r="C109" s="190">
        <v>0</v>
      </c>
      <c r="D109" s="189"/>
      <c r="E109" s="188">
        <v>-2.2150573851203281E-2</v>
      </c>
    </row>
    <row r="110" spans="1:5" ht="14" x14ac:dyDescent="0.25">
      <c r="A110" s="182" t="s">
        <v>720</v>
      </c>
      <c r="B110" s="167"/>
      <c r="C110" s="190">
        <v>0</v>
      </c>
      <c r="D110" s="189"/>
      <c r="E110" s="188">
        <v>-2.2150573851203281E-2</v>
      </c>
    </row>
    <row r="111" spans="1:5" ht="14" x14ac:dyDescent="0.25">
      <c r="A111" s="182" t="s">
        <v>721</v>
      </c>
      <c r="B111" s="167"/>
      <c r="C111" s="190">
        <v>0</v>
      </c>
      <c r="D111" s="189"/>
      <c r="E111" s="188">
        <v>-2.2150573851203281E-2</v>
      </c>
    </row>
    <row r="112" spans="1:5" ht="14" x14ac:dyDescent="0.25">
      <c r="A112" s="182" t="s">
        <v>722</v>
      </c>
      <c r="B112" s="167"/>
      <c r="C112" s="190">
        <v>0</v>
      </c>
      <c r="D112" s="189"/>
      <c r="E112" s="188">
        <v>-2.2150573851203281E-2</v>
      </c>
    </row>
    <row r="113" spans="1:5" ht="14" x14ac:dyDescent="0.25">
      <c r="A113" s="182" t="s">
        <v>723</v>
      </c>
      <c r="B113" s="167"/>
      <c r="C113" s="190">
        <v>0</v>
      </c>
      <c r="D113" s="189"/>
      <c r="E113" s="188">
        <v>-2.2150573851203281E-2</v>
      </c>
    </row>
    <row r="114" spans="1:5" ht="14" x14ac:dyDescent="0.25">
      <c r="A114" s="182" t="s">
        <v>724</v>
      </c>
      <c r="B114" s="167"/>
      <c r="C114" s="190">
        <v>0</v>
      </c>
      <c r="D114" s="189"/>
      <c r="E114" s="188">
        <v>-2.2150573851203281E-2</v>
      </c>
    </row>
    <row r="115" spans="1:5" ht="14" x14ac:dyDescent="0.25">
      <c r="A115" s="182" t="s">
        <v>725</v>
      </c>
      <c r="B115" s="167"/>
      <c r="C115" s="190">
        <v>0</v>
      </c>
      <c r="D115" s="189"/>
      <c r="E115" s="188">
        <v>-2.2150573851203281E-2</v>
      </c>
    </row>
    <row r="116" spans="1:5" ht="14" x14ac:dyDescent="0.25">
      <c r="A116" s="182" t="s">
        <v>726</v>
      </c>
      <c r="B116" s="167"/>
      <c r="C116" s="190">
        <v>0</v>
      </c>
      <c r="D116" s="189"/>
      <c r="E116" s="188">
        <v>-2.2150573851203281E-2</v>
      </c>
    </row>
    <row r="117" spans="1:5" ht="14" x14ac:dyDescent="0.25">
      <c r="A117" s="182" t="s">
        <v>727</v>
      </c>
      <c r="B117" s="167"/>
      <c r="C117" s="190">
        <v>0</v>
      </c>
      <c r="D117" s="189"/>
      <c r="E117" s="188">
        <v>-2.2150573851203281E-2</v>
      </c>
    </row>
    <row r="118" spans="1:5" ht="14" x14ac:dyDescent="0.25">
      <c r="A118" s="182" t="s">
        <v>728</v>
      </c>
      <c r="B118" s="167"/>
      <c r="C118" s="190">
        <v>0</v>
      </c>
      <c r="D118" s="189"/>
      <c r="E118" s="188">
        <v>-2.2150573851203281E-2</v>
      </c>
    </row>
    <row r="119" spans="1:5" ht="14" x14ac:dyDescent="0.25">
      <c r="A119" s="182" t="s">
        <v>729</v>
      </c>
      <c r="B119" s="167"/>
      <c r="C119" s="190">
        <v>0</v>
      </c>
      <c r="D119" s="189"/>
      <c r="E119" s="188">
        <v>-2.2150573851203281E-2</v>
      </c>
    </row>
    <row r="120" spans="1:5" ht="14" x14ac:dyDescent="0.25">
      <c r="A120" s="182" t="s">
        <v>730</v>
      </c>
      <c r="B120" s="167"/>
      <c r="C120" s="190">
        <v>0</v>
      </c>
      <c r="D120" s="189"/>
      <c r="E120" s="188">
        <v>-2.2150573851203281E-2</v>
      </c>
    </row>
    <row r="121" spans="1:5" ht="14" x14ac:dyDescent="0.25">
      <c r="A121" s="182" t="s">
        <v>808</v>
      </c>
      <c r="B121" s="167"/>
      <c r="C121" s="190" t="s">
        <v>646</v>
      </c>
      <c r="D121" s="188"/>
      <c r="E121" s="188">
        <v>-2.2150573851203281E-2</v>
      </c>
    </row>
    <row r="122" spans="1:5" ht="14" x14ac:dyDescent="0.25">
      <c r="A122" s="182" t="s">
        <v>810</v>
      </c>
      <c r="B122" s="167"/>
      <c r="C122" s="190" t="s">
        <v>648</v>
      </c>
      <c r="D122" s="189"/>
      <c r="E122" s="188">
        <v>-2.2150573851203281E-2</v>
      </c>
    </row>
    <row r="123" spans="1:5" ht="14" x14ac:dyDescent="0.25">
      <c r="A123" s="182" t="s">
        <v>811</v>
      </c>
      <c r="B123" s="167"/>
      <c r="C123" s="190" t="s">
        <v>648</v>
      </c>
      <c r="D123" s="189"/>
      <c r="E123" s="188">
        <v>-2.2150573851203281E-2</v>
      </c>
    </row>
    <row r="124" spans="1:5" ht="14" x14ac:dyDescent="0.25">
      <c r="A124" s="182" t="s">
        <v>812</v>
      </c>
      <c r="B124" s="167"/>
      <c r="C124" s="190" t="s">
        <v>648</v>
      </c>
      <c r="D124" s="189"/>
      <c r="E124" s="188">
        <v>-2.2150573851203281E-2</v>
      </c>
    </row>
    <row r="125" spans="1:5" ht="14" x14ac:dyDescent="0.25">
      <c r="A125" s="182" t="s">
        <v>813</v>
      </c>
      <c r="B125" s="167"/>
      <c r="C125" s="190" t="s">
        <v>648</v>
      </c>
      <c r="D125" s="189"/>
      <c r="E125" s="188">
        <v>-2.2150573851203281E-2</v>
      </c>
    </row>
    <row r="126" spans="1:5" ht="14" x14ac:dyDescent="0.25">
      <c r="A126" s="182" t="s">
        <v>814</v>
      </c>
      <c r="B126" s="167"/>
      <c r="C126" s="190" t="s">
        <v>648</v>
      </c>
      <c r="D126" s="189"/>
      <c r="E126" s="188">
        <v>-2.2150573851203281E-2</v>
      </c>
    </row>
    <row r="127" spans="1:5" ht="14" x14ac:dyDescent="0.25">
      <c r="A127" s="182" t="s">
        <v>731</v>
      </c>
      <c r="B127" s="167"/>
      <c r="C127" s="190">
        <v>0</v>
      </c>
      <c r="D127" s="189"/>
      <c r="E127" s="188">
        <v>-2.2150573851203281E-2</v>
      </c>
    </row>
    <row r="128" spans="1:5" ht="14" x14ac:dyDescent="0.25">
      <c r="A128" s="182" t="s">
        <v>732</v>
      </c>
      <c r="B128" s="167"/>
      <c r="C128" s="190">
        <v>0</v>
      </c>
      <c r="D128" s="189"/>
      <c r="E128" s="188">
        <v>-2.2150573851203281E-2</v>
      </c>
    </row>
    <row r="129" spans="1:5" ht="14" x14ac:dyDescent="0.25">
      <c r="A129" s="182" t="s">
        <v>733</v>
      </c>
      <c r="B129" s="167"/>
      <c r="C129" s="190">
        <v>0</v>
      </c>
      <c r="D129" s="189"/>
      <c r="E129" s="188">
        <v>-2.2150573851203281E-2</v>
      </c>
    </row>
    <row r="130" spans="1:5" ht="14" x14ac:dyDescent="0.25">
      <c r="A130" s="182" t="s">
        <v>734</v>
      </c>
      <c r="B130" s="167"/>
      <c r="C130" s="190">
        <v>0</v>
      </c>
      <c r="D130" s="189"/>
      <c r="E130" s="188">
        <v>-2.2150573851203281E-2</v>
      </c>
    </row>
    <row r="131" spans="1:5" ht="14" x14ac:dyDescent="0.25">
      <c r="A131" s="182" t="s">
        <v>735</v>
      </c>
      <c r="B131" s="167"/>
      <c r="C131" s="190">
        <v>0</v>
      </c>
      <c r="D131" s="189"/>
      <c r="E131" s="188">
        <v>-2.2150573851203281E-2</v>
      </c>
    </row>
    <row r="132" spans="1:5" ht="14" x14ac:dyDescent="0.25">
      <c r="A132" s="182" t="s">
        <v>736</v>
      </c>
      <c r="B132" s="167"/>
      <c r="C132" s="190">
        <v>0</v>
      </c>
      <c r="D132" s="189"/>
      <c r="E132" s="188">
        <v>-2.2150573851203281E-2</v>
      </c>
    </row>
    <row r="133" spans="1:5" ht="14" x14ac:dyDescent="0.25">
      <c r="A133" s="182" t="s">
        <v>737</v>
      </c>
      <c r="B133" s="167"/>
      <c r="C133" s="190">
        <v>0</v>
      </c>
      <c r="D133" s="189"/>
      <c r="E133" s="188">
        <v>-2.2150573851203281E-2</v>
      </c>
    </row>
    <row r="134" spans="1:5" ht="14" x14ac:dyDescent="0.25">
      <c r="A134" s="182" t="s">
        <v>738</v>
      </c>
      <c r="B134" s="167"/>
      <c r="C134" s="190">
        <v>0</v>
      </c>
      <c r="D134" s="189"/>
      <c r="E134" s="188">
        <v>-2.2150573851203281E-2</v>
      </c>
    </row>
    <row r="135" spans="1:5" ht="14" x14ac:dyDescent="0.25">
      <c r="A135" s="182" t="s">
        <v>739</v>
      </c>
      <c r="B135" s="167"/>
      <c r="C135" s="190">
        <v>0</v>
      </c>
      <c r="D135" s="189"/>
      <c r="E135" s="188">
        <v>-2.2150573851203281E-2</v>
      </c>
    </row>
    <row r="136" spans="1:5" ht="14" x14ac:dyDescent="0.25">
      <c r="A136" s="182" t="s">
        <v>740</v>
      </c>
      <c r="B136" s="167"/>
      <c r="C136" s="190">
        <v>0</v>
      </c>
      <c r="D136" s="189"/>
      <c r="E136" s="188">
        <v>-2.2150573851203281E-2</v>
      </c>
    </row>
    <row r="137" spans="1:5" ht="14" x14ac:dyDescent="0.25">
      <c r="A137" s="182" t="s">
        <v>741</v>
      </c>
      <c r="B137" s="167"/>
      <c r="C137" s="190">
        <v>0</v>
      </c>
      <c r="D137" s="189"/>
      <c r="E137" s="188">
        <v>-2.2150573851203281E-2</v>
      </c>
    </row>
    <row r="138" spans="1:5" ht="14" x14ac:dyDescent="0.25">
      <c r="A138" s="182" t="s">
        <v>742</v>
      </c>
      <c r="B138" s="167"/>
      <c r="C138" s="190">
        <v>0</v>
      </c>
      <c r="D138" s="189"/>
      <c r="E138" s="188">
        <v>-2.2150573851203281E-2</v>
      </c>
    </row>
    <row r="139" spans="1:5" ht="14" x14ac:dyDescent="0.25">
      <c r="A139" s="182" t="s">
        <v>743</v>
      </c>
      <c r="B139" s="167"/>
      <c r="C139" s="190">
        <v>0</v>
      </c>
      <c r="D139" s="189"/>
      <c r="E139" s="188">
        <v>-2.2150573851203281E-2</v>
      </c>
    </row>
    <row r="140" spans="1:5" ht="14" x14ac:dyDescent="0.25">
      <c r="A140" s="182" t="s">
        <v>744</v>
      </c>
      <c r="B140" s="167"/>
      <c r="C140" s="190">
        <v>0</v>
      </c>
      <c r="D140" s="189"/>
      <c r="E140" s="188">
        <v>-2.2150573851203281E-2</v>
      </c>
    </row>
    <row r="141" spans="1:5" ht="14" x14ac:dyDescent="0.25">
      <c r="A141" s="182" t="s">
        <v>745</v>
      </c>
      <c r="B141" s="167"/>
      <c r="C141" s="190">
        <v>0</v>
      </c>
      <c r="D141" s="189"/>
      <c r="E141" s="188">
        <v>-2.2150573851203281E-2</v>
      </c>
    </row>
    <row r="142" spans="1:5" ht="14" x14ac:dyDescent="0.25">
      <c r="A142" s="182" t="s">
        <v>815</v>
      </c>
      <c r="B142" s="167"/>
      <c r="C142" s="190" t="s">
        <v>646</v>
      </c>
      <c r="D142" s="188"/>
      <c r="E142" s="188">
        <v>-2.2150573851203281E-2</v>
      </c>
    </row>
    <row r="143" spans="1:5" ht="14" x14ac:dyDescent="0.25">
      <c r="A143" s="182" t="s">
        <v>817</v>
      </c>
      <c r="B143" s="167"/>
      <c r="C143" s="190" t="s">
        <v>648</v>
      </c>
      <c r="D143" s="189"/>
      <c r="E143" s="188">
        <v>-2.2150573851203281E-2</v>
      </c>
    </row>
    <row r="144" spans="1:5" ht="14" x14ac:dyDescent="0.25">
      <c r="A144" s="182" t="s">
        <v>818</v>
      </c>
      <c r="B144" s="167"/>
      <c r="C144" s="190" t="s">
        <v>648</v>
      </c>
      <c r="D144" s="189"/>
      <c r="E144" s="188">
        <v>-2.2150573851203281E-2</v>
      </c>
    </row>
    <row r="145" spans="1:5" ht="14" x14ac:dyDescent="0.25">
      <c r="A145" s="182" t="s">
        <v>819</v>
      </c>
      <c r="B145" s="167"/>
      <c r="C145" s="190" t="s">
        <v>648</v>
      </c>
      <c r="D145" s="189"/>
      <c r="E145" s="188">
        <v>-2.2150573851203281E-2</v>
      </c>
    </row>
    <row r="146" spans="1:5" ht="14" x14ac:dyDescent="0.25">
      <c r="A146" s="182" t="s">
        <v>820</v>
      </c>
      <c r="B146" s="167"/>
      <c r="C146" s="190" t="s">
        <v>648</v>
      </c>
      <c r="D146" s="189"/>
      <c r="E146" s="188">
        <v>-2.2150573851203281E-2</v>
      </c>
    </row>
    <row r="147" spans="1:5" ht="14" x14ac:dyDescent="0.25">
      <c r="A147" s="182" t="s">
        <v>821</v>
      </c>
      <c r="B147" s="167"/>
      <c r="C147" s="190" t="s">
        <v>648</v>
      </c>
      <c r="D147" s="189"/>
      <c r="E147" s="188">
        <v>-2.2150573851203281E-2</v>
      </c>
    </row>
    <row r="148" spans="1:5" ht="14" x14ac:dyDescent="0.25">
      <c r="A148" s="182" t="s">
        <v>746</v>
      </c>
      <c r="B148" s="167"/>
      <c r="C148" s="190">
        <v>0</v>
      </c>
      <c r="D148" s="189"/>
      <c r="E148" s="188">
        <v>-2.2150573851203281E-2</v>
      </c>
    </row>
    <row r="149" spans="1:5" ht="14" x14ac:dyDescent="0.25">
      <c r="A149" s="182" t="s">
        <v>747</v>
      </c>
      <c r="B149" s="167"/>
      <c r="C149" s="190">
        <v>0</v>
      </c>
      <c r="D149" s="189"/>
      <c r="E149" s="188">
        <v>-2.2150573851203281E-2</v>
      </c>
    </row>
    <row r="150" spans="1:5" ht="14" x14ac:dyDescent="0.25">
      <c r="A150" s="182" t="s">
        <v>748</v>
      </c>
      <c r="B150" s="167"/>
      <c r="C150" s="190">
        <v>0</v>
      </c>
      <c r="D150" s="189"/>
      <c r="E150" s="188">
        <v>-2.2150573851203281E-2</v>
      </c>
    </row>
    <row r="151" spans="1:5" ht="14" x14ac:dyDescent="0.25">
      <c r="A151" s="182" t="s">
        <v>749</v>
      </c>
      <c r="B151" s="167"/>
      <c r="C151" s="190">
        <v>0</v>
      </c>
      <c r="D151" s="189"/>
      <c r="E151" s="188">
        <v>-2.2150573851203281E-2</v>
      </c>
    </row>
    <row r="152" spans="1:5" ht="14" x14ac:dyDescent="0.25">
      <c r="A152" s="182" t="s">
        <v>750</v>
      </c>
      <c r="B152" s="167"/>
      <c r="C152" s="190">
        <v>0</v>
      </c>
      <c r="D152" s="189"/>
      <c r="E152" s="188">
        <v>-2.2150573851203281E-2</v>
      </c>
    </row>
    <row r="153" spans="1:5" ht="14" x14ac:dyDescent="0.25">
      <c r="A153" s="182" t="s">
        <v>751</v>
      </c>
      <c r="B153" s="167"/>
      <c r="C153" s="190">
        <v>0</v>
      </c>
      <c r="D153" s="189"/>
      <c r="E153" s="188">
        <v>-2.2150573851203281E-2</v>
      </c>
    </row>
    <row r="154" spans="1:5" ht="14" x14ac:dyDescent="0.25">
      <c r="A154" s="182" t="s">
        <v>752</v>
      </c>
      <c r="B154" s="167"/>
      <c r="C154" s="190">
        <v>0</v>
      </c>
      <c r="D154" s="189"/>
      <c r="E154" s="188">
        <v>-2.2150573851203281E-2</v>
      </c>
    </row>
    <row r="155" spans="1:5" ht="14" x14ac:dyDescent="0.25">
      <c r="A155" s="182" t="s">
        <v>753</v>
      </c>
      <c r="B155" s="167"/>
      <c r="C155" s="190">
        <v>0</v>
      </c>
      <c r="D155" s="189"/>
      <c r="E155" s="188">
        <v>-2.2150573851203281E-2</v>
      </c>
    </row>
    <row r="156" spans="1:5" ht="14" x14ac:dyDescent="0.25">
      <c r="A156" s="182" t="s">
        <v>754</v>
      </c>
      <c r="B156" s="167"/>
      <c r="C156" s="190">
        <v>0</v>
      </c>
      <c r="D156" s="189"/>
      <c r="E156" s="188">
        <v>-2.2150573851203281E-2</v>
      </c>
    </row>
    <row r="157" spans="1:5" ht="14" x14ac:dyDescent="0.25">
      <c r="A157" s="182" t="s">
        <v>755</v>
      </c>
      <c r="B157" s="167"/>
      <c r="C157" s="190">
        <v>0</v>
      </c>
      <c r="D157" s="189"/>
      <c r="E157" s="188">
        <v>-2.2150573851203281E-2</v>
      </c>
    </row>
    <row r="158" spans="1:5" ht="14" x14ac:dyDescent="0.25">
      <c r="A158" s="182" t="s">
        <v>756</v>
      </c>
      <c r="B158" s="167"/>
      <c r="C158" s="190">
        <v>0</v>
      </c>
      <c r="D158" s="189"/>
      <c r="E158" s="188">
        <v>-2.2150573851203281E-2</v>
      </c>
    </row>
    <row r="159" spans="1:5" ht="14" x14ac:dyDescent="0.25">
      <c r="A159" s="182" t="s">
        <v>757</v>
      </c>
      <c r="B159" s="167"/>
      <c r="C159" s="190">
        <v>0</v>
      </c>
      <c r="D159" s="189"/>
      <c r="E159" s="188">
        <v>-2.2150573851203281E-2</v>
      </c>
    </row>
    <row r="160" spans="1:5" ht="14" x14ac:dyDescent="0.25">
      <c r="A160" s="182" t="s">
        <v>758</v>
      </c>
      <c r="B160" s="167"/>
      <c r="C160" s="190">
        <v>0</v>
      </c>
      <c r="D160" s="189"/>
      <c r="E160" s="188">
        <v>-2.2150573851203281E-2</v>
      </c>
    </row>
    <row r="161" spans="1:5" ht="14" x14ac:dyDescent="0.25">
      <c r="A161" s="182" t="s">
        <v>759</v>
      </c>
      <c r="B161" s="167"/>
      <c r="C161" s="190">
        <v>0</v>
      </c>
      <c r="D161" s="189"/>
      <c r="E161" s="188">
        <v>-2.2150573851203281E-2</v>
      </c>
    </row>
    <row r="162" spans="1:5" ht="14" x14ac:dyDescent="0.25">
      <c r="A162" s="182" t="s">
        <v>760</v>
      </c>
      <c r="B162" s="167"/>
      <c r="C162" s="190">
        <v>0</v>
      </c>
      <c r="D162" s="189"/>
      <c r="E162" s="188">
        <v>-2.2150573851203281E-2</v>
      </c>
    </row>
    <row r="163" spans="1:5" x14ac:dyDescent="0.25">
      <c r="A163" s="72" t="s">
        <v>581</v>
      </c>
      <c r="C163" s="143"/>
    </row>
    <row r="164" spans="1:5" x14ac:dyDescent="0.25">
      <c r="A164" s="72" t="s">
        <v>582</v>
      </c>
      <c r="C164" s="143"/>
    </row>
    <row r="165" spans="1:5" x14ac:dyDescent="0.25">
      <c r="A165" s="72" t="s">
        <v>583</v>
      </c>
      <c r="C165" s="143"/>
    </row>
  </sheetData>
  <mergeCells count="1">
    <mergeCell ref="A2:E2"/>
  </mergeCells>
  <hyperlinks>
    <hyperlink ref="A1" location="Overview!A1" display="Back to Overview" xr:uid="{FF6D39E3-B107-4A28-AE65-B265C9FE7F4C}"/>
  </hyperlinks>
  <pageMargins left="0.7" right="0.7" top="0.75" bottom="0.75" header="0.3" footer="0.3"/>
  <pageSetup paperSize="8" scale="7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6"/>
  <sheetViews>
    <sheetView zoomScale="85" zoomScaleNormal="85" zoomScaleSheetLayoutView="100" workbookViewId="0"/>
  </sheetViews>
  <sheetFormatPr defaultColWidth="9.1796875" defaultRowHeight="27.75" customHeight="1" x14ac:dyDescent="0.25"/>
  <cols>
    <col min="1" max="1" width="29.81640625" style="1" customWidth="1"/>
    <col min="2" max="2" width="48.54296875" style="1" customWidth="1"/>
    <col min="3" max="4" width="23.7265625" style="2" customWidth="1"/>
    <col min="5" max="5" width="15.54296875" style="1" customWidth="1"/>
    <col min="6" max="16384" width="9.1796875" style="1"/>
  </cols>
  <sheetData>
    <row r="1" spans="1:7" ht="27.75" customHeight="1" x14ac:dyDescent="0.25">
      <c r="A1" s="11" t="s">
        <v>23</v>
      </c>
      <c r="B1" s="2"/>
      <c r="C1" s="1"/>
      <c r="E1" s="9"/>
      <c r="F1" s="3"/>
      <c r="G1" s="3"/>
    </row>
    <row r="2" spans="1:7" s="10" customFormat="1" ht="22.5" customHeight="1" x14ac:dyDescent="0.25">
      <c r="A2" s="212" t="str">
        <f>Overview!B4&amp; " - Effective between "&amp;Overview!D4&amp;" and "&amp;Overview!E4&amp;" - "&amp;Overview!F4&amp;" Nodal/Zonal charges"</f>
        <v>Stark Infra-Electricity Ltd - GSP C - Effective between 01/04/2025 and 31/03/2026 - Draft Nodal/Zonal charges</v>
      </c>
      <c r="B2" s="213"/>
      <c r="C2" s="213"/>
      <c r="D2" s="214"/>
    </row>
    <row r="3" spans="1:7" ht="60.75" customHeight="1" x14ac:dyDescent="0.25">
      <c r="A3" s="18" t="s">
        <v>353</v>
      </c>
      <c r="B3" s="18" t="s">
        <v>1</v>
      </c>
      <c r="C3" s="18" t="s">
        <v>298</v>
      </c>
      <c r="D3" s="18" t="s">
        <v>299</v>
      </c>
    </row>
    <row r="4" spans="1:7" ht="21.75" customHeight="1" x14ac:dyDescent="0.25">
      <c r="A4" s="6"/>
      <c r="B4" s="7"/>
      <c r="C4" s="7"/>
      <c r="D4" s="7"/>
    </row>
    <row r="5" spans="1:7" ht="21.75" customHeight="1" x14ac:dyDescent="0.25">
      <c r="A5" s="6"/>
      <c r="B5" s="7"/>
      <c r="C5" s="7"/>
      <c r="D5" s="7"/>
    </row>
    <row r="6" spans="1:7" ht="21.75" customHeight="1" x14ac:dyDescent="0.25">
      <c r="A6" s="6"/>
      <c r="B6" s="7"/>
      <c r="C6" s="7"/>
      <c r="D6" s="7"/>
    </row>
    <row r="7" spans="1:7" ht="21.75" customHeight="1" x14ac:dyDescent="0.25">
      <c r="A7" s="6"/>
      <c r="B7" s="7"/>
      <c r="C7" s="7"/>
      <c r="D7" s="7"/>
    </row>
    <row r="8" spans="1:7" ht="21.75" customHeight="1" x14ac:dyDescent="0.25">
      <c r="A8" s="6"/>
      <c r="B8" s="7"/>
      <c r="C8" s="7"/>
      <c r="D8" s="7"/>
    </row>
    <row r="9" spans="1:7" ht="21.75" customHeight="1" x14ac:dyDescent="0.25">
      <c r="A9" s="6"/>
      <c r="B9" s="7"/>
      <c r="C9" s="7"/>
      <c r="D9" s="7"/>
    </row>
    <row r="10" spans="1:7" ht="21.75" customHeight="1" x14ac:dyDescent="0.25">
      <c r="A10" s="6"/>
      <c r="B10" s="7"/>
      <c r="C10" s="7"/>
      <c r="D10" s="7"/>
    </row>
    <row r="11" spans="1:7" ht="21.75" customHeight="1" x14ac:dyDescent="0.25">
      <c r="A11" s="6"/>
      <c r="B11" s="7"/>
      <c r="C11" s="7"/>
      <c r="D11" s="7"/>
    </row>
    <row r="12" spans="1:7" ht="21.75" customHeight="1" x14ac:dyDescent="0.25">
      <c r="A12" s="6"/>
      <c r="B12" s="7"/>
      <c r="C12" s="7"/>
      <c r="D12" s="7"/>
    </row>
    <row r="13" spans="1:7" ht="21.75" customHeight="1" x14ac:dyDescent="0.25">
      <c r="A13" s="6"/>
      <c r="B13" s="7"/>
      <c r="C13" s="7"/>
      <c r="D13" s="7"/>
    </row>
    <row r="14" spans="1:7" ht="21.75" customHeight="1" x14ac:dyDescent="0.25">
      <c r="A14" s="6"/>
      <c r="B14" s="7"/>
      <c r="C14" s="7"/>
      <c r="D14" s="7"/>
    </row>
    <row r="15" spans="1:7" ht="21.75" customHeight="1" x14ac:dyDescent="0.25">
      <c r="A15" s="6"/>
      <c r="B15" s="7"/>
      <c r="C15" s="7"/>
      <c r="D15" s="7"/>
    </row>
    <row r="16" spans="1:7" ht="21.75" customHeight="1" x14ac:dyDescent="0.25">
      <c r="A16" s="6"/>
      <c r="B16" s="7"/>
      <c r="C16" s="7"/>
      <c r="D16" s="7"/>
    </row>
    <row r="17" spans="1:4" ht="21.75" customHeight="1" x14ac:dyDescent="0.25">
      <c r="A17" s="6"/>
      <c r="B17" s="7"/>
      <c r="C17" s="7"/>
      <c r="D17" s="7"/>
    </row>
    <row r="18" spans="1:4" ht="21.75" customHeight="1" x14ac:dyDescent="0.25">
      <c r="A18" s="6"/>
      <c r="B18" s="7"/>
      <c r="C18" s="7"/>
      <c r="D18" s="7"/>
    </row>
    <row r="19" spans="1:4" ht="21.75" customHeight="1" x14ac:dyDescent="0.25">
      <c r="A19" s="6"/>
      <c r="B19" s="7"/>
      <c r="C19" s="7"/>
      <c r="D19" s="7"/>
    </row>
    <row r="20" spans="1:4" ht="21.75" customHeight="1" x14ac:dyDescent="0.25">
      <c r="A20" s="6"/>
      <c r="B20" s="7"/>
      <c r="C20" s="7"/>
      <c r="D20" s="7"/>
    </row>
    <row r="21" spans="1:4" ht="21.75" customHeight="1" x14ac:dyDescent="0.25">
      <c r="A21" s="6"/>
      <c r="B21" s="7"/>
      <c r="C21" s="7"/>
      <c r="D21" s="7"/>
    </row>
    <row r="22" spans="1:4" ht="21.75" customHeight="1" x14ac:dyDescent="0.25">
      <c r="A22" s="6"/>
      <c r="B22" s="7"/>
      <c r="C22" s="7"/>
      <c r="D22" s="7"/>
    </row>
    <row r="23" spans="1:4" ht="21.75" customHeight="1" x14ac:dyDescent="0.25">
      <c r="A23" s="6"/>
      <c r="B23" s="7"/>
      <c r="C23" s="7"/>
      <c r="D23" s="7"/>
    </row>
    <row r="24" spans="1:4" ht="21.75" customHeight="1" x14ac:dyDescent="0.25">
      <c r="A24" s="6"/>
      <c r="B24" s="7"/>
      <c r="C24" s="7"/>
      <c r="D24" s="7"/>
    </row>
    <row r="25" spans="1:4" ht="21.75" customHeight="1" x14ac:dyDescent="0.25">
      <c r="A25" s="6"/>
      <c r="B25" s="7"/>
      <c r="C25" s="7"/>
      <c r="D25" s="7"/>
    </row>
    <row r="26" spans="1:4" ht="21.75" customHeight="1" x14ac:dyDescent="0.25">
      <c r="A26" s="6"/>
      <c r="B26" s="7"/>
      <c r="C26" s="7"/>
      <c r="D26" s="7"/>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13"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x14ac:dyDescent="0.25"/>
  <cols>
    <col min="1" max="1" width="13.81640625" style="38" customWidth="1"/>
    <col min="2" max="2" width="11.54296875" style="38" customWidth="1"/>
    <col min="3" max="3" width="37.453125" style="38" bestFit="1" customWidth="1"/>
    <col min="4" max="4" width="40.54296875" style="39" bestFit="1" customWidth="1"/>
    <col min="5" max="6" width="4.7265625" style="38" customWidth="1"/>
    <col min="7" max="7" width="29.1796875" style="38" bestFit="1" customWidth="1"/>
    <col min="8" max="8" width="11.54296875" style="38"/>
    <col min="9" max="9" width="60.26953125" style="38" customWidth="1"/>
    <col min="10" max="16384" width="11.54296875" style="38"/>
  </cols>
  <sheetData>
    <row r="1" spans="1:2" ht="26.25" customHeight="1" x14ac:dyDescent="0.25">
      <c r="A1" s="264" t="s">
        <v>23</v>
      </c>
      <c r="B1" s="264"/>
    </row>
    <row r="2" spans="1:2" ht="12.75" customHeight="1" x14ac:dyDescent="0.25">
      <c r="A2" s="133"/>
      <c r="B2" s="133"/>
    </row>
    <row r="3" spans="1:2" ht="12.75" customHeight="1" x14ac:dyDescent="0.25">
      <c r="A3" s="133"/>
      <c r="B3" s="133"/>
    </row>
    <row r="4" spans="1:2" ht="12.75" customHeight="1" x14ac:dyDescent="0.25">
      <c r="A4" s="133"/>
      <c r="B4" s="133"/>
    </row>
    <row r="5" spans="1:2" ht="12.75" customHeight="1" x14ac:dyDescent="0.25">
      <c r="A5" s="133"/>
      <c r="B5" s="133"/>
    </row>
    <row r="6" spans="1:2" ht="12.75" customHeight="1" x14ac:dyDescent="0.25">
      <c r="A6" s="133"/>
      <c r="B6" s="133"/>
    </row>
    <row r="7" spans="1:2" ht="12.75" customHeight="1" x14ac:dyDescent="0.25">
      <c r="A7" s="133"/>
      <c r="B7" s="133"/>
    </row>
    <row r="8" spans="1:2" ht="12.75" customHeight="1" x14ac:dyDescent="0.25">
      <c r="A8" s="133"/>
      <c r="B8" s="133"/>
    </row>
    <row r="9" spans="1:2" ht="12.75" customHeight="1" x14ac:dyDescent="0.25">
      <c r="A9" s="133"/>
      <c r="B9" s="133"/>
    </row>
    <row r="10" spans="1:2" ht="12.75" customHeight="1" x14ac:dyDescent="0.25">
      <c r="A10" s="133"/>
      <c r="B10" s="133"/>
    </row>
    <row r="11" spans="1:2" ht="12.75" customHeight="1" x14ac:dyDescent="0.25">
      <c r="A11" s="133"/>
      <c r="B11" s="133"/>
    </row>
    <row r="12" spans="1:2" ht="12.75" customHeight="1" x14ac:dyDescent="0.25">
      <c r="A12" s="133"/>
      <c r="B12" s="133"/>
    </row>
    <row r="13" spans="1:2" ht="12.75" customHeight="1" x14ac:dyDescent="0.25">
      <c r="A13" s="133"/>
      <c r="B13" s="133"/>
    </row>
    <row r="14" spans="1:2" ht="12.75" customHeight="1" x14ac:dyDescent="0.25">
      <c r="A14" s="133"/>
      <c r="B14" s="133"/>
    </row>
    <row r="15" spans="1:2" ht="12.75" customHeight="1" x14ac:dyDescent="0.25">
      <c r="A15" s="133"/>
      <c r="B15" s="133"/>
    </row>
    <row r="16" spans="1:2" ht="12.75" customHeight="1" x14ac:dyDescent="0.25">
      <c r="A16" s="133"/>
      <c r="B16" s="133"/>
    </row>
    <row r="17" spans="1:9" ht="12.75" customHeight="1" x14ac:dyDescent="0.25">
      <c r="A17" s="133"/>
      <c r="B17" s="133"/>
    </row>
    <row r="18" spans="1:9" ht="12.75" customHeight="1" x14ac:dyDescent="0.25">
      <c r="A18" s="133"/>
      <c r="B18" s="133"/>
    </row>
    <row r="19" spans="1:9" ht="12.75" customHeight="1" x14ac:dyDescent="0.25">
      <c r="A19" s="133"/>
      <c r="B19" s="133"/>
    </row>
    <row r="20" spans="1:9" ht="12.75" customHeight="1" x14ac:dyDescent="0.25">
      <c r="A20" s="133"/>
      <c r="B20" s="133"/>
    </row>
    <row r="21" spans="1:9" ht="12.75" customHeight="1" x14ac:dyDescent="0.25">
      <c r="A21" s="133"/>
      <c r="B21" s="133"/>
    </row>
    <row r="22" spans="1:9" ht="12.75" customHeight="1" x14ac:dyDescent="0.25">
      <c r="A22" s="133"/>
      <c r="B22" s="133"/>
    </row>
    <row r="23" spans="1:9" ht="12.75" customHeight="1" x14ac:dyDescent="0.25">
      <c r="A23" s="133"/>
      <c r="B23" s="133"/>
    </row>
    <row r="24" spans="1:9" ht="12.75" customHeight="1" x14ac:dyDescent="0.25">
      <c r="A24" s="133"/>
      <c r="B24" s="133"/>
    </row>
    <row r="25" spans="1:9" ht="12.75" customHeight="1" x14ac:dyDescent="0.25">
      <c r="A25" s="133"/>
      <c r="B25" s="133"/>
    </row>
    <row r="26" spans="1:9" ht="12.75" customHeight="1" x14ac:dyDescent="0.25">
      <c r="A26" s="133"/>
      <c r="B26" s="133"/>
    </row>
    <row r="27" spans="1:9" ht="12.75" customHeight="1" x14ac:dyDescent="0.25">
      <c r="A27" s="133"/>
      <c r="B27" s="133"/>
    </row>
    <row r="28" spans="1:9" s="37" customFormat="1" ht="52" x14ac:dyDescent="0.25">
      <c r="A28" s="50" t="s">
        <v>57</v>
      </c>
      <c r="B28" s="50" t="s">
        <v>58</v>
      </c>
      <c r="C28" s="50" t="s">
        <v>59</v>
      </c>
      <c r="D28" s="50" t="s">
        <v>60</v>
      </c>
      <c r="E28" s="40"/>
      <c r="F28" s="40"/>
      <c r="G28" s="50" t="s">
        <v>280</v>
      </c>
      <c r="H28" s="50" t="s">
        <v>281</v>
      </c>
      <c r="I28" s="50" t="s">
        <v>282</v>
      </c>
    </row>
    <row r="29" spans="1:9" x14ac:dyDescent="0.25">
      <c r="A29" s="96">
        <v>3</v>
      </c>
      <c r="B29" s="97">
        <v>166</v>
      </c>
      <c r="C29" s="98" t="s">
        <v>61</v>
      </c>
      <c r="D29" s="99" t="s">
        <v>62</v>
      </c>
      <c r="H29" s="83">
        <v>40057</v>
      </c>
      <c r="I29" s="84" t="s">
        <v>283</v>
      </c>
    </row>
    <row r="30" spans="1:9" x14ac:dyDescent="0.25">
      <c r="A30" s="96">
        <v>4</v>
      </c>
      <c r="B30" s="97">
        <v>168</v>
      </c>
      <c r="C30" s="98" t="s">
        <v>61</v>
      </c>
      <c r="D30" s="99" t="s">
        <v>62</v>
      </c>
      <c r="G30" s="84" t="s">
        <v>284</v>
      </c>
      <c r="H30" s="83">
        <v>40275</v>
      </c>
      <c r="I30" s="84" t="s">
        <v>288</v>
      </c>
    </row>
    <row r="31" spans="1:9" x14ac:dyDescent="0.25">
      <c r="A31" s="96">
        <v>5</v>
      </c>
      <c r="B31" s="97">
        <v>100</v>
      </c>
      <c r="C31" s="98" t="s">
        <v>63</v>
      </c>
      <c r="D31" s="99" t="s">
        <v>62</v>
      </c>
      <c r="G31" s="38" t="s">
        <v>291</v>
      </c>
      <c r="H31" s="83">
        <v>40347</v>
      </c>
      <c r="I31" s="38" t="s">
        <v>285</v>
      </c>
    </row>
    <row r="32" spans="1:9" x14ac:dyDescent="0.25">
      <c r="A32" s="96">
        <v>6</v>
      </c>
      <c r="B32" s="97">
        <v>257</v>
      </c>
      <c r="C32" s="98" t="s">
        <v>64</v>
      </c>
      <c r="D32" s="99" t="s">
        <v>62</v>
      </c>
      <c r="G32" s="84" t="s">
        <v>292</v>
      </c>
      <c r="H32" s="83">
        <v>41166</v>
      </c>
      <c r="I32" s="84" t="s">
        <v>293</v>
      </c>
    </row>
    <row r="33" spans="1:9" x14ac:dyDescent="0.25">
      <c r="A33" s="96">
        <v>7</v>
      </c>
      <c r="B33" s="97">
        <v>158</v>
      </c>
      <c r="C33" s="98" t="s">
        <v>64</v>
      </c>
      <c r="D33" s="99" t="s">
        <v>62</v>
      </c>
      <c r="G33" s="38" t="s">
        <v>286</v>
      </c>
      <c r="H33" s="83">
        <v>41178</v>
      </c>
      <c r="I33" s="84" t="s">
        <v>287</v>
      </c>
    </row>
    <row r="34" spans="1:9" x14ac:dyDescent="0.25">
      <c r="A34" s="96">
        <v>8</v>
      </c>
      <c r="B34" s="97">
        <v>159</v>
      </c>
      <c r="C34" s="98" t="s">
        <v>64</v>
      </c>
      <c r="D34" s="99" t="s">
        <v>62</v>
      </c>
      <c r="G34" s="84" t="s">
        <v>382</v>
      </c>
      <c r="H34" s="83">
        <v>41758</v>
      </c>
      <c r="I34" s="38" t="s">
        <v>383</v>
      </c>
    </row>
    <row r="35" spans="1:9" x14ac:dyDescent="0.25">
      <c r="A35" s="96">
        <v>9</v>
      </c>
      <c r="B35" s="97">
        <v>1111</v>
      </c>
      <c r="C35" s="98" t="s">
        <v>64</v>
      </c>
      <c r="D35" s="99" t="s">
        <v>62</v>
      </c>
      <c r="G35" s="38" t="s">
        <v>380</v>
      </c>
      <c r="H35" s="83">
        <v>41758</v>
      </c>
      <c r="I35" s="84" t="s">
        <v>381</v>
      </c>
    </row>
    <row r="36" spans="1:9" x14ac:dyDescent="0.25">
      <c r="A36" s="96">
        <v>10</v>
      </c>
      <c r="B36" s="97">
        <v>1104</v>
      </c>
      <c r="C36" s="98" t="s">
        <v>64</v>
      </c>
      <c r="D36" s="99" t="s">
        <v>62</v>
      </c>
      <c r="G36" s="38" t="s">
        <v>380</v>
      </c>
      <c r="H36" s="83">
        <v>41944</v>
      </c>
      <c r="I36" s="84" t="s">
        <v>433</v>
      </c>
    </row>
    <row r="37" spans="1:9" x14ac:dyDescent="0.25">
      <c r="A37" s="96">
        <v>11</v>
      </c>
      <c r="B37" s="97">
        <v>1112</v>
      </c>
      <c r="C37" s="98" t="s">
        <v>64</v>
      </c>
      <c r="D37" s="99" t="s">
        <v>62</v>
      </c>
      <c r="G37" s="38" t="s">
        <v>436</v>
      </c>
      <c r="H37" s="83">
        <v>42081</v>
      </c>
      <c r="I37" s="38" t="s">
        <v>437</v>
      </c>
    </row>
    <row r="38" spans="1:9" x14ac:dyDescent="0.25">
      <c r="A38" s="96">
        <v>12</v>
      </c>
      <c r="B38" s="97">
        <v>1116</v>
      </c>
      <c r="C38" s="98" t="s">
        <v>64</v>
      </c>
      <c r="D38" s="99" t="s">
        <v>62</v>
      </c>
      <c r="G38" s="38" t="s">
        <v>438</v>
      </c>
      <c r="H38" s="83">
        <v>42081</v>
      </c>
      <c r="I38" s="38" t="s">
        <v>439</v>
      </c>
    </row>
    <row r="39" spans="1:9" x14ac:dyDescent="0.25">
      <c r="A39" s="96">
        <v>13</v>
      </c>
      <c r="B39" s="97">
        <v>139</v>
      </c>
      <c r="C39" s="98" t="s">
        <v>65</v>
      </c>
      <c r="D39" s="99" t="s">
        <v>300</v>
      </c>
      <c r="G39" s="38" t="s">
        <v>440</v>
      </c>
      <c r="H39" s="83">
        <v>42081</v>
      </c>
      <c r="I39" s="38" t="s">
        <v>465</v>
      </c>
    </row>
    <row r="40" spans="1:9" x14ac:dyDescent="0.25">
      <c r="A40" s="96">
        <v>15</v>
      </c>
      <c r="B40" s="97">
        <v>152</v>
      </c>
      <c r="C40" s="98" t="s">
        <v>65</v>
      </c>
      <c r="D40" s="99" t="s">
        <v>300</v>
      </c>
      <c r="G40" s="84" t="s">
        <v>435</v>
      </c>
      <c r="H40" s="83">
        <v>42081</v>
      </c>
      <c r="I40" s="84" t="s">
        <v>464</v>
      </c>
    </row>
    <row r="41" spans="1:9" x14ac:dyDescent="0.25">
      <c r="A41" s="96">
        <v>16</v>
      </c>
      <c r="B41" s="97">
        <v>113</v>
      </c>
      <c r="C41" s="98" t="s">
        <v>66</v>
      </c>
      <c r="D41" s="99" t="s">
        <v>301</v>
      </c>
      <c r="G41" s="38" t="s">
        <v>441</v>
      </c>
      <c r="H41" s="83">
        <v>42081</v>
      </c>
      <c r="I41" s="84" t="s">
        <v>442</v>
      </c>
    </row>
    <row r="42" spans="1:9" x14ac:dyDescent="0.25">
      <c r="A42" s="96">
        <v>17</v>
      </c>
      <c r="B42" s="97">
        <v>125</v>
      </c>
      <c r="C42" s="98" t="s">
        <v>66</v>
      </c>
      <c r="D42" s="99" t="s">
        <v>301</v>
      </c>
      <c r="G42" s="38" t="s">
        <v>443</v>
      </c>
      <c r="H42" s="83">
        <v>42081</v>
      </c>
      <c r="I42" s="38" t="s">
        <v>444</v>
      </c>
    </row>
    <row r="43" spans="1:9" x14ac:dyDescent="0.25">
      <c r="A43" s="96">
        <v>18</v>
      </c>
      <c r="B43" s="97">
        <v>126</v>
      </c>
      <c r="C43" s="98" t="s">
        <v>66</v>
      </c>
      <c r="D43" s="99" t="s">
        <v>301</v>
      </c>
      <c r="G43" s="38" t="s">
        <v>443</v>
      </c>
      <c r="H43" s="83">
        <v>42081</v>
      </c>
      <c r="I43" s="38" t="s">
        <v>445</v>
      </c>
    </row>
    <row r="44" spans="1:9" x14ac:dyDescent="0.25">
      <c r="A44" s="96">
        <v>19</v>
      </c>
      <c r="B44" s="97">
        <v>127</v>
      </c>
      <c r="C44" s="98" t="s">
        <v>66</v>
      </c>
      <c r="D44" s="99" t="s">
        <v>301</v>
      </c>
      <c r="G44" s="38" t="s">
        <v>446</v>
      </c>
      <c r="H44" s="83">
        <v>42081</v>
      </c>
      <c r="I44" s="38" t="s">
        <v>447</v>
      </c>
    </row>
    <row r="45" spans="1:9" x14ac:dyDescent="0.25">
      <c r="A45" s="96">
        <v>20</v>
      </c>
      <c r="B45" s="97">
        <v>129</v>
      </c>
      <c r="C45" s="98" t="s">
        <v>66</v>
      </c>
      <c r="D45" s="99" t="s">
        <v>301</v>
      </c>
      <c r="G45" s="38" t="s">
        <v>448</v>
      </c>
      <c r="H45" s="83">
        <v>42081</v>
      </c>
      <c r="I45" s="38" t="s">
        <v>449</v>
      </c>
    </row>
    <row r="46" spans="1:9" x14ac:dyDescent="0.25">
      <c r="A46" s="96">
        <v>21</v>
      </c>
      <c r="B46" s="97">
        <v>130</v>
      </c>
      <c r="C46" s="98" t="s">
        <v>66</v>
      </c>
      <c r="D46" s="99" t="s">
        <v>301</v>
      </c>
      <c r="G46" s="38" t="s">
        <v>450</v>
      </c>
      <c r="H46" s="83">
        <v>42081</v>
      </c>
      <c r="I46" s="38" t="s">
        <v>447</v>
      </c>
    </row>
    <row r="47" spans="1:9" x14ac:dyDescent="0.25">
      <c r="A47" s="96">
        <v>22</v>
      </c>
      <c r="B47" s="97">
        <v>131</v>
      </c>
      <c r="C47" s="98" t="s">
        <v>66</v>
      </c>
      <c r="D47" s="99" t="s">
        <v>301</v>
      </c>
      <c r="G47" s="38" t="s">
        <v>450</v>
      </c>
      <c r="H47" s="83">
        <v>42081</v>
      </c>
      <c r="I47" s="38" t="s">
        <v>451</v>
      </c>
    </row>
    <row r="48" spans="1:9" x14ac:dyDescent="0.25">
      <c r="A48" s="96">
        <v>23</v>
      </c>
      <c r="B48" s="97">
        <v>136</v>
      </c>
      <c r="C48" s="98" t="s">
        <v>67</v>
      </c>
      <c r="D48" s="99" t="s">
        <v>302</v>
      </c>
      <c r="G48" s="38" t="s">
        <v>452</v>
      </c>
      <c r="H48" s="83">
        <v>42081</v>
      </c>
      <c r="I48" s="38" t="s">
        <v>449</v>
      </c>
    </row>
    <row r="49" spans="1:9" x14ac:dyDescent="0.25">
      <c r="A49" s="96">
        <v>24</v>
      </c>
      <c r="B49" s="97">
        <v>137</v>
      </c>
      <c r="C49" s="98" t="s">
        <v>67</v>
      </c>
      <c r="D49" s="99" t="s">
        <v>301</v>
      </c>
      <c r="G49" s="38" t="s">
        <v>453</v>
      </c>
      <c r="H49" s="83">
        <v>42081</v>
      </c>
      <c r="I49" s="38" t="s">
        <v>447</v>
      </c>
    </row>
    <row r="50" spans="1:9" x14ac:dyDescent="0.25">
      <c r="A50" s="96">
        <v>25</v>
      </c>
      <c r="B50" s="97">
        <v>138</v>
      </c>
      <c r="C50" s="98" t="s">
        <v>67</v>
      </c>
      <c r="D50" s="99" t="s">
        <v>301</v>
      </c>
      <c r="G50" s="38" t="s">
        <v>454</v>
      </c>
      <c r="H50" s="83">
        <v>42081</v>
      </c>
      <c r="I50" s="38" t="s">
        <v>455</v>
      </c>
    </row>
    <row r="51" spans="1:9" x14ac:dyDescent="0.25">
      <c r="A51" s="96">
        <v>26</v>
      </c>
      <c r="B51" s="97">
        <v>141</v>
      </c>
      <c r="C51" s="98" t="s">
        <v>67</v>
      </c>
      <c r="D51" s="99" t="s">
        <v>62</v>
      </c>
      <c r="G51" s="38" t="s">
        <v>456</v>
      </c>
      <c r="H51" s="83">
        <v>42081</v>
      </c>
      <c r="I51" s="38" t="s">
        <v>457</v>
      </c>
    </row>
    <row r="52" spans="1:9" x14ac:dyDescent="0.25">
      <c r="A52" s="96">
        <v>28</v>
      </c>
      <c r="B52" s="97">
        <v>143</v>
      </c>
      <c r="C52" s="98" t="s">
        <v>67</v>
      </c>
      <c r="D52" s="99" t="s">
        <v>62</v>
      </c>
      <c r="G52" s="38" t="s">
        <v>458</v>
      </c>
      <c r="H52" s="83">
        <v>42081</v>
      </c>
      <c r="I52" s="38" t="s">
        <v>459</v>
      </c>
    </row>
    <row r="53" spans="1:9" x14ac:dyDescent="0.25">
      <c r="A53" s="96">
        <v>29</v>
      </c>
      <c r="B53" s="97">
        <v>144</v>
      </c>
      <c r="C53" s="98" t="s">
        <v>67</v>
      </c>
      <c r="D53" s="99" t="s">
        <v>300</v>
      </c>
      <c r="G53" s="38" t="s">
        <v>458</v>
      </c>
      <c r="H53" s="83">
        <v>42081</v>
      </c>
      <c r="I53" s="38" t="s">
        <v>460</v>
      </c>
    </row>
    <row r="54" spans="1:9" x14ac:dyDescent="0.25">
      <c r="A54" s="96">
        <v>30</v>
      </c>
      <c r="B54" s="97">
        <v>145</v>
      </c>
      <c r="C54" s="98" t="s">
        <v>67</v>
      </c>
      <c r="D54" s="99" t="s">
        <v>62</v>
      </c>
      <c r="G54" s="38" t="s">
        <v>461</v>
      </c>
      <c r="H54" s="83">
        <v>42081</v>
      </c>
      <c r="I54" s="38" t="s">
        <v>462</v>
      </c>
    </row>
    <row r="55" spans="1:9" x14ac:dyDescent="0.25">
      <c r="A55" s="96">
        <v>31</v>
      </c>
      <c r="B55" s="97">
        <v>146</v>
      </c>
      <c r="C55" s="98" t="s">
        <v>67</v>
      </c>
      <c r="D55" s="99" t="s">
        <v>62</v>
      </c>
      <c r="G55" s="38" t="s">
        <v>461</v>
      </c>
      <c r="H55" s="83">
        <v>42081</v>
      </c>
      <c r="I55" s="38" t="s">
        <v>463</v>
      </c>
    </row>
    <row r="56" spans="1:9" x14ac:dyDescent="0.25">
      <c r="A56" s="96">
        <v>32</v>
      </c>
      <c r="B56" s="97">
        <v>147</v>
      </c>
      <c r="C56" s="98" t="s">
        <v>67</v>
      </c>
      <c r="D56" s="99" t="s">
        <v>62</v>
      </c>
      <c r="G56" s="84" t="s">
        <v>466</v>
      </c>
      <c r="H56" s="83">
        <v>42089</v>
      </c>
      <c r="I56" s="84" t="s">
        <v>467</v>
      </c>
    </row>
    <row r="57" spans="1:9" x14ac:dyDescent="0.25">
      <c r="A57" s="96">
        <v>33</v>
      </c>
      <c r="B57" s="97">
        <v>228</v>
      </c>
      <c r="C57" s="98" t="s">
        <v>67</v>
      </c>
      <c r="D57" s="99" t="s">
        <v>302</v>
      </c>
      <c r="G57" s="84" t="s">
        <v>448</v>
      </c>
      <c r="H57" s="83">
        <v>42166</v>
      </c>
      <c r="I57" s="84" t="s">
        <v>447</v>
      </c>
    </row>
    <row r="58" spans="1:9" x14ac:dyDescent="0.25">
      <c r="A58" s="96">
        <v>34</v>
      </c>
      <c r="B58" s="97">
        <v>149</v>
      </c>
      <c r="C58" s="98" t="s">
        <v>67</v>
      </c>
      <c r="D58" s="99" t="s">
        <v>302</v>
      </c>
      <c r="G58" s="84" t="s">
        <v>452</v>
      </c>
      <c r="H58" s="83">
        <v>42166</v>
      </c>
      <c r="I58" s="84" t="s">
        <v>447</v>
      </c>
    </row>
    <row r="59" spans="1:9" x14ac:dyDescent="0.25">
      <c r="A59" s="96">
        <v>35</v>
      </c>
      <c r="B59" s="97">
        <v>150</v>
      </c>
      <c r="C59" s="98" t="s">
        <v>67</v>
      </c>
      <c r="D59" s="99" t="s">
        <v>62</v>
      </c>
      <c r="G59" s="84" t="s">
        <v>497</v>
      </c>
      <c r="H59" s="83">
        <v>42166</v>
      </c>
      <c r="I59" s="84" t="s">
        <v>114</v>
      </c>
    </row>
    <row r="60" spans="1:9" x14ac:dyDescent="0.25">
      <c r="A60" s="96">
        <v>36</v>
      </c>
      <c r="B60" s="97">
        <v>151</v>
      </c>
      <c r="C60" s="98" t="s">
        <v>67</v>
      </c>
      <c r="D60" s="99" t="s">
        <v>301</v>
      </c>
      <c r="G60" s="84" t="s">
        <v>498</v>
      </c>
      <c r="H60" s="83">
        <v>42166</v>
      </c>
      <c r="I60" s="84" t="s">
        <v>100</v>
      </c>
    </row>
    <row r="61" spans="1:9" x14ac:dyDescent="0.25">
      <c r="A61" s="96">
        <v>37</v>
      </c>
      <c r="B61" s="97">
        <v>153</v>
      </c>
      <c r="C61" s="98" t="s">
        <v>67</v>
      </c>
      <c r="D61" s="99" t="s">
        <v>301</v>
      </c>
      <c r="G61" s="84" t="s">
        <v>499</v>
      </c>
      <c r="H61" s="83">
        <v>42166</v>
      </c>
      <c r="I61" s="84" t="s">
        <v>198</v>
      </c>
    </row>
    <row r="62" spans="1:9" x14ac:dyDescent="0.25">
      <c r="A62" s="96">
        <v>38</v>
      </c>
      <c r="B62" s="97">
        <v>154</v>
      </c>
      <c r="C62" s="98" t="s">
        <v>67</v>
      </c>
      <c r="D62" s="99" t="s">
        <v>62</v>
      </c>
      <c r="G62" s="84" t="s">
        <v>500</v>
      </c>
      <c r="H62" s="83">
        <v>42166</v>
      </c>
      <c r="I62" s="84" t="s">
        <v>197</v>
      </c>
    </row>
    <row r="63" spans="1:9" x14ac:dyDescent="0.25">
      <c r="A63" s="96">
        <v>39</v>
      </c>
      <c r="B63" s="97">
        <v>155</v>
      </c>
      <c r="C63" s="98" t="s">
        <v>67</v>
      </c>
      <c r="D63" s="99" t="s">
        <v>62</v>
      </c>
      <c r="G63" s="84" t="s">
        <v>501</v>
      </c>
      <c r="H63" s="83">
        <v>42166</v>
      </c>
      <c r="I63" s="84" t="s">
        <v>502</v>
      </c>
    </row>
    <row r="64" spans="1:9" x14ac:dyDescent="0.25">
      <c r="A64" s="96">
        <v>40</v>
      </c>
      <c r="B64" s="97">
        <v>157</v>
      </c>
      <c r="C64" s="98" t="s">
        <v>66</v>
      </c>
      <c r="D64" s="99" t="s">
        <v>301</v>
      </c>
      <c r="G64" s="84" t="s">
        <v>503</v>
      </c>
      <c r="H64" s="83">
        <v>42166</v>
      </c>
      <c r="I64" s="84" t="s">
        <v>504</v>
      </c>
    </row>
    <row r="65" spans="1:9" x14ac:dyDescent="0.25">
      <c r="A65" s="96">
        <v>41</v>
      </c>
      <c r="B65" s="97">
        <v>171</v>
      </c>
      <c r="C65" s="98" t="s">
        <v>68</v>
      </c>
      <c r="D65" s="99" t="s">
        <v>301</v>
      </c>
      <c r="G65" s="84" t="s">
        <v>505</v>
      </c>
      <c r="H65" s="83">
        <v>42166</v>
      </c>
      <c r="I65" s="84" t="s">
        <v>506</v>
      </c>
    </row>
    <row r="66" spans="1:9" x14ac:dyDescent="0.25">
      <c r="A66" s="96">
        <v>42</v>
      </c>
      <c r="B66" s="97">
        <v>173</v>
      </c>
      <c r="C66" s="98" t="s">
        <v>69</v>
      </c>
      <c r="D66" s="99" t="s">
        <v>301</v>
      </c>
      <c r="G66" s="84" t="s">
        <v>507</v>
      </c>
      <c r="H66" s="83">
        <v>42166</v>
      </c>
      <c r="I66" s="84" t="s">
        <v>508</v>
      </c>
    </row>
    <row r="67" spans="1:9" x14ac:dyDescent="0.25">
      <c r="A67" s="96">
        <v>43</v>
      </c>
      <c r="B67" s="97">
        <v>174</v>
      </c>
      <c r="C67" s="98" t="s">
        <v>69</v>
      </c>
      <c r="D67" s="99" t="s">
        <v>301</v>
      </c>
      <c r="G67" s="84" t="s">
        <v>509</v>
      </c>
      <c r="H67" s="83">
        <v>42166</v>
      </c>
      <c r="I67" s="84" t="s">
        <v>510</v>
      </c>
    </row>
    <row r="68" spans="1:9" x14ac:dyDescent="0.25">
      <c r="A68" s="96">
        <v>44</v>
      </c>
      <c r="B68" s="97">
        <v>185</v>
      </c>
      <c r="C68" s="98" t="s">
        <v>68</v>
      </c>
      <c r="D68" s="99" t="s">
        <v>301</v>
      </c>
      <c r="G68" s="84" t="s">
        <v>511</v>
      </c>
      <c r="H68" s="83">
        <v>42166</v>
      </c>
      <c r="I68" s="84" t="s">
        <v>512</v>
      </c>
    </row>
    <row r="69" spans="1:9" x14ac:dyDescent="0.25">
      <c r="A69" s="96">
        <v>45</v>
      </c>
      <c r="B69" s="97">
        <v>19</v>
      </c>
      <c r="C69" s="98" t="s">
        <v>70</v>
      </c>
      <c r="D69" s="99" t="s">
        <v>62</v>
      </c>
      <c r="G69" s="84" t="s">
        <v>513</v>
      </c>
      <c r="H69" s="83">
        <v>42166</v>
      </c>
      <c r="I69" s="84" t="s">
        <v>514</v>
      </c>
    </row>
    <row r="70" spans="1:9" x14ac:dyDescent="0.25">
      <c r="A70" s="96">
        <v>46</v>
      </c>
      <c r="B70" s="97">
        <v>78</v>
      </c>
      <c r="C70" s="98" t="s">
        <v>71</v>
      </c>
      <c r="D70" s="99" t="s">
        <v>62</v>
      </c>
      <c r="G70" s="84" t="s">
        <v>515</v>
      </c>
      <c r="H70" s="83">
        <v>42166</v>
      </c>
      <c r="I70" s="84" t="s">
        <v>516</v>
      </c>
    </row>
    <row r="71" spans="1:9" x14ac:dyDescent="0.25">
      <c r="A71" s="96">
        <v>47</v>
      </c>
      <c r="B71" s="97">
        <v>15</v>
      </c>
      <c r="C71" s="98" t="s">
        <v>72</v>
      </c>
      <c r="D71" s="99" t="s">
        <v>62</v>
      </c>
      <c r="G71" s="84" t="s">
        <v>515</v>
      </c>
      <c r="H71" s="83">
        <v>42166</v>
      </c>
      <c r="I71" s="84" t="s">
        <v>517</v>
      </c>
    </row>
    <row r="72" spans="1:9" x14ac:dyDescent="0.25">
      <c r="A72" s="96">
        <v>48</v>
      </c>
      <c r="B72" s="97">
        <v>79</v>
      </c>
      <c r="C72" s="98" t="s">
        <v>73</v>
      </c>
      <c r="D72" s="99" t="s">
        <v>300</v>
      </c>
      <c r="G72" s="84" t="s">
        <v>518</v>
      </c>
      <c r="H72" s="83">
        <v>42166</v>
      </c>
      <c r="I72" s="84" t="s">
        <v>519</v>
      </c>
    </row>
    <row r="73" spans="1:9" x14ac:dyDescent="0.25">
      <c r="A73" s="96">
        <v>49</v>
      </c>
      <c r="B73" s="97">
        <v>128</v>
      </c>
      <c r="C73" s="98" t="s">
        <v>66</v>
      </c>
      <c r="D73" s="99" t="s">
        <v>62</v>
      </c>
      <c r="G73" s="84" t="s">
        <v>518</v>
      </c>
      <c r="H73" s="83">
        <v>42166</v>
      </c>
      <c r="I73" s="84" t="s">
        <v>520</v>
      </c>
    </row>
    <row r="74" spans="1:9" x14ac:dyDescent="0.25">
      <c r="A74" s="96">
        <v>50</v>
      </c>
      <c r="B74" s="97">
        <v>14</v>
      </c>
      <c r="C74" s="98" t="s">
        <v>74</v>
      </c>
      <c r="D74" s="99" t="s">
        <v>62</v>
      </c>
      <c r="G74" s="84" t="s">
        <v>521</v>
      </c>
      <c r="H74" s="83">
        <v>42166</v>
      </c>
      <c r="I74" s="84" t="s">
        <v>522</v>
      </c>
    </row>
    <row r="75" spans="1:9" x14ac:dyDescent="0.25">
      <c r="A75" s="96">
        <v>51</v>
      </c>
      <c r="B75" s="97">
        <v>112</v>
      </c>
      <c r="C75" s="98" t="s">
        <v>75</v>
      </c>
      <c r="D75" s="99">
        <v>1</v>
      </c>
      <c r="G75" s="84" t="s">
        <v>523</v>
      </c>
      <c r="H75" s="83">
        <v>42166</v>
      </c>
      <c r="I75" s="84" t="s">
        <v>524</v>
      </c>
    </row>
    <row r="76" spans="1:9" x14ac:dyDescent="0.25">
      <c r="A76" s="96">
        <v>51</v>
      </c>
      <c r="B76" s="97">
        <v>120</v>
      </c>
      <c r="C76" s="98" t="s">
        <v>75</v>
      </c>
      <c r="D76" s="99">
        <v>2</v>
      </c>
      <c r="G76" s="84" t="s">
        <v>525</v>
      </c>
      <c r="H76" s="83">
        <v>42166</v>
      </c>
      <c r="I76" s="84" t="s">
        <v>526</v>
      </c>
    </row>
    <row r="77" spans="1:9" x14ac:dyDescent="0.25">
      <c r="A77" s="96">
        <v>52</v>
      </c>
      <c r="B77" s="97">
        <v>114</v>
      </c>
      <c r="C77" s="98" t="s">
        <v>76</v>
      </c>
      <c r="D77" s="99" t="s">
        <v>300</v>
      </c>
      <c r="G77" s="84" t="s">
        <v>527</v>
      </c>
      <c r="H77" s="83">
        <v>42166</v>
      </c>
      <c r="I77" s="84" t="s">
        <v>528</v>
      </c>
    </row>
    <row r="78" spans="1:9" x14ac:dyDescent="0.25">
      <c r="A78" s="96">
        <v>53</v>
      </c>
      <c r="B78" s="97">
        <v>115</v>
      </c>
      <c r="C78" s="98" t="s">
        <v>76</v>
      </c>
      <c r="D78" s="99" t="s">
        <v>300</v>
      </c>
      <c r="G78" s="84" t="s">
        <v>529</v>
      </c>
      <c r="H78" s="83">
        <v>42166</v>
      </c>
      <c r="I78" s="84" t="s">
        <v>530</v>
      </c>
    </row>
    <row r="79" spans="1:9" x14ac:dyDescent="0.25">
      <c r="A79" s="96">
        <v>55</v>
      </c>
      <c r="B79" s="97">
        <v>117</v>
      </c>
      <c r="C79" s="98" t="s">
        <v>76</v>
      </c>
      <c r="D79" s="99" t="s">
        <v>300</v>
      </c>
      <c r="G79" s="84" t="s">
        <v>531</v>
      </c>
      <c r="H79" s="83">
        <v>42166</v>
      </c>
      <c r="I79" s="84" t="s">
        <v>532</v>
      </c>
    </row>
    <row r="80" spans="1:9" x14ac:dyDescent="0.25">
      <c r="A80" s="96">
        <v>56</v>
      </c>
      <c r="B80" s="97">
        <v>118</v>
      </c>
      <c r="C80" s="98" t="s">
        <v>76</v>
      </c>
      <c r="D80" s="99" t="s">
        <v>300</v>
      </c>
      <c r="G80" s="84" t="s">
        <v>533</v>
      </c>
      <c r="H80" s="83">
        <v>42166</v>
      </c>
      <c r="I80" s="84" t="s">
        <v>534</v>
      </c>
    </row>
    <row r="81" spans="1:9" x14ac:dyDescent="0.25">
      <c r="A81" s="96">
        <v>57</v>
      </c>
      <c r="B81" s="97">
        <v>119</v>
      </c>
      <c r="C81" s="98" t="s">
        <v>76</v>
      </c>
      <c r="D81" s="99" t="s">
        <v>62</v>
      </c>
      <c r="G81" s="84" t="s">
        <v>535</v>
      </c>
      <c r="H81" s="83">
        <v>42166</v>
      </c>
      <c r="I81" s="84" t="s">
        <v>536</v>
      </c>
    </row>
    <row r="82" spans="1:9" x14ac:dyDescent="0.25">
      <c r="A82" s="96">
        <v>58</v>
      </c>
      <c r="B82" s="97">
        <v>21</v>
      </c>
      <c r="C82" s="98" t="s">
        <v>114</v>
      </c>
      <c r="D82" s="99">
        <v>1</v>
      </c>
      <c r="G82" s="84" t="s">
        <v>535</v>
      </c>
      <c r="H82" s="83">
        <v>42166</v>
      </c>
      <c r="I82" s="84" t="s">
        <v>537</v>
      </c>
    </row>
    <row r="83" spans="1:9" x14ac:dyDescent="0.25">
      <c r="A83" s="96">
        <v>58</v>
      </c>
      <c r="B83" s="97">
        <v>175</v>
      </c>
      <c r="C83" s="98" t="s">
        <v>114</v>
      </c>
      <c r="D83" s="99">
        <v>1</v>
      </c>
      <c r="G83" s="84" t="s">
        <v>538</v>
      </c>
      <c r="H83" s="83">
        <v>42166</v>
      </c>
      <c r="I83" s="84" t="s">
        <v>539</v>
      </c>
    </row>
    <row r="84" spans="1:9" x14ac:dyDescent="0.25">
      <c r="A84" s="96">
        <v>59</v>
      </c>
      <c r="B84" s="97">
        <v>121</v>
      </c>
      <c r="C84" s="98" t="s">
        <v>76</v>
      </c>
      <c r="D84" s="99" t="s">
        <v>300</v>
      </c>
    </row>
    <row r="85" spans="1:9" x14ac:dyDescent="0.25">
      <c r="A85" s="96">
        <v>60</v>
      </c>
      <c r="B85" s="97">
        <v>122</v>
      </c>
      <c r="C85" s="98" t="s">
        <v>76</v>
      </c>
      <c r="D85" s="99" t="s">
        <v>62</v>
      </c>
    </row>
    <row r="86" spans="1:9" x14ac:dyDescent="0.25">
      <c r="A86" s="96">
        <v>62</v>
      </c>
      <c r="B86" s="97">
        <v>1119</v>
      </c>
      <c r="C86" s="98" t="s">
        <v>77</v>
      </c>
      <c r="D86" s="99" t="s">
        <v>303</v>
      </c>
    </row>
    <row r="87" spans="1:9" x14ac:dyDescent="0.25">
      <c r="A87" s="96">
        <v>63</v>
      </c>
      <c r="B87" s="97">
        <v>172</v>
      </c>
      <c r="C87" s="98" t="s">
        <v>69</v>
      </c>
      <c r="D87" s="99" t="s">
        <v>300</v>
      </c>
    </row>
    <row r="88" spans="1:9" x14ac:dyDescent="0.25">
      <c r="A88" s="96">
        <v>64</v>
      </c>
      <c r="B88" s="97">
        <v>1105</v>
      </c>
      <c r="C88" s="98" t="s">
        <v>76</v>
      </c>
      <c r="D88" s="99" t="s">
        <v>62</v>
      </c>
    </row>
    <row r="89" spans="1:9" x14ac:dyDescent="0.25">
      <c r="A89" s="96">
        <v>65</v>
      </c>
      <c r="B89" s="97">
        <v>10</v>
      </c>
      <c r="C89" s="98" t="s">
        <v>78</v>
      </c>
      <c r="D89" s="99" t="s">
        <v>62</v>
      </c>
    </row>
    <row r="90" spans="1:9" x14ac:dyDescent="0.25">
      <c r="A90" s="96">
        <v>66</v>
      </c>
      <c r="B90" s="97">
        <v>1106</v>
      </c>
      <c r="C90" s="98" t="s">
        <v>78</v>
      </c>
      <c r="D90" s="99" t="s">
        <v>62</v>
      </c>
    </row>
    <row r="91" spans="1:9" x14ac:dyDescent="0.25">
      <c r="A91" s="96">
        <v>67</v>
      </c>
      <c r="B91" s="97">
        <v>102</v>
      </c>
      <c r="C91" s="98" t="s">
        <v>79</v>
      </c>
      <c r="D91" s="99" t="s">
        <v>301</v>
      </c>
    </row>
    <row r="92" spans="1:9" x14ac:dyDescent="0.25">
      <c r="A92" s="96">
        <v>71</v>
      </c>
      <c r="B92" s="97">
        <v>109</v>
      </c>
      <c r="C92" s="98" t="s">
        <v>79</v>
      </c>
      <c r="D92" s="99" t="s">
        <v>62</v>
      </c>
    </row>
    <row r="93" spans="1:9" x14ac:dyDescent="0.25">
      <c r="A93" s="96">
        <v>72</v>
      </c>
      <c r="B93" s="97">
        <v>111</v>
      </c>
      <c r="C93" s="98" t="s">
        <v>79</v>
      </c>
      <c r="D93" s="99" t="s">
        <v>62</v>
      </c>
    </row>
    <row r="94" spans="1:9" x14ac:dyDescent="0.25">
      <c r="A94" s="96">
        <v>73</v>
      </c>
      <c r="B94" s="97">
        <v>156</v>
      </c>
      <c r="C94" s="98" t="s">
        <v>79</v>
      </c>
      <c r="D94" s="99" t="s">
        <v>301</v>
      </c>
    </row>
    <row r="95" spans="1:9" x14ac:dyDescent="0.25">
      <c r="A95" s="96">
        <v>74</v>
      </c>
      <c r="B95" s="97">
        <v>17</v>
      </c>
      <c r="C95" s="98" t="s">
        <v>80</v>
      </c>
      <c r="D95" s="99" t="s">
        <v>62</v>
      </c>
    </row>
    <row r="96" spans="1:9" x14ac:dyDescent="0.25">
      <c r="A96" s="96">
        <v>75</v>
      </c>
      <c r="B96" s="97">
        <v>62</v>
      </c>
      <c r="C96" s="98" t="s">
        <v>81</v>
      </c>
      <c r="D96" s="99" t="s">
        <v>62</v>
      </c>
    </row>
    <row r="97" spans="1:4" x14ac:dyDescent="0.25">
      <c r="A97" s="96">
        <v>76</v>
      </c>
      <c r="B97" s="97">
        <v>63</v>
      </c>
      <c r="C97" s="98" t="s">
        <v>81</v>
      </c>
      <c r="D97" s="99" t="s">
        <v>62</v>
      </c>
    </row>
    <row r="98" spans="1:4" x14ac:dyDescent="0.25">
      <c r="A98" s="96">
        <v>77</v>
      </c>
      <c r="B98" s="97">
        <v>134</v>
      </c>
      <c r="C98" s="98" t="s">
        <v>81</v>
      </c>
      <c r="D98" s="99" t="s">
        <v>62</v>
      </c>
    </row>
    <row r="99" spans="1:4" x14ac:dyDescent="0.25">
      <c r="A99" s="96">
        <v>78</v>
      </c>
      <c r="B99" s="97">
        <v>13</v>
      </c>
      <c r="C99" s="98" t="s">
        <v>82</v>
      </c>
      <c r="D99" s="99" t="s">
        <v>62</v>
      </c>
    </row>
    <row r="100" spans="1:4" x14ac:dyDescent="0.25">
      <c r="A100" s="96">
        <v>79</v>
      </c>
      <c r="B100" s="97">
        <v>97</v>
      </c>
      <c r="C100" s="98" t="s">
        <v>83</v>
      </c>
      <c r="D100" s="99">
        <v>2</v>
      </c>
    </row>
    <row r="101" spans="1:4" x14ac:dyDescent="0.25">
      <c r="A101" s="96">
        <v>79</v>
      </c>
      <c r="B101" s="97">
        <v>164</v>
      </c>
      <c r="C101" s="98" t="s">
        <v>83</v>
      </c>
      <c r="D101" s="99">
        <v>1</v>
      </c>
    </row>
    <row r="102" spans="1:4" x14ac:dyDescent="0.25">
      <c r="A102" s="96">
        <v>80</v>
      </c>
      <c r="B102" s="97">
        <v>96</v>
      </c>
      <c r="C102" s="98" t="s">
        <v>84</v>
      </c>
      <c r="D102" s="99" t="s">
        <v>62</v>
      </c>
    </row>
    <row r="103" spans="1:4" x14ac:dyDescent="0.25">
      <c r="A103" s="96">
        <v>81</v>
      </c>
      <c r="B103" s="97">
        <v>60</v>
      </c>
      <c r="C103" s="98" t="s">
        <v>85</v>
      </c>
      <c r="D103" s="99" t="s">
        <v>62</v>
      </c>
    </row>
    <row r="104" spans="1:4" x14ac:dyDescent="0.25">
      <c r="A104" s="96">
        <v>82</v>
      </c>
      <c r="B104" s="97">
        <v>83</v>
      </c>
      <c r="C104" s="98" t="s">
        <v>86</v>
      </c>
      <c r="D104" s="99" t="s">
        <v>62</v>
      </c>
    </row>
    <row r="105" spans="1:4" x14ac:dyDescent="0.25">
      <c r="A105" s="96">
        <v>83</v>
      </c>
      <c r="B105" s="97">
        <v>84</v>
      </c>
      <c r="C105" s="98" t="s">
        <v>86</v>
      </c>
      <c r="D105" s="99" t="s">
        <v>62</v>
      </c>
    </row>
    <row r="106" spans="1:4" x14ac:dyDescent="0.25">
      <c r="A106" s="96">
        <v>84</v>
      </c>
      <c r="B106" s="97">
        <v>85</v>
      </c>
      <c r="C106" s="98" t="s">
        <v>86</v>
      </c>
      <c r="D106" s="99" t="s">
        <v>62</v>
      </c>
    </row>
    <row r="107" spans="1:4" x14ac:dyDescent="0.25">
      <c r="A107" s="96">
        <v>85</v>
      </c>
      <c r="B107" s="97">
        <v>86</v>
      </c>
      <c r="C107" s="98" t="s">
        <v>86</v>
      </c>
      <c r="D107" s="99" t="s">
        <v>62</v>
      </c>
    </row>
    <row r="108" spans="1:4" x14ac:dyDescent="0.25">
      <c r="A108" s="96">
        <v>86</v>
      </c>
      <c r="B108" s="97">
        <v>1107</v>
      </c>
      <c r="C108" s="98" t="s">
        <v>86</v>
      </c>
      <c r="D108" s="99" t="s">
        <v>62</v>
      </c>
    </row>
    <row r="109" spans="1:4" x14ac:dyDescent="0.25">
      <c r="A109" s="96">
        <v>87</v>
      </c>
      <c r="B109" s="97">
        <v>1109</v>
      </c>
      <c r="C109" s="98" t="s">
        <v>86</v>
      </c>
      <c r="D109" s="99" t="s">
        <v>62</v>
      </c>
    </row>
    <row r="110" spans="1:4" x14ac:dyDescent="0.25">
      <c r="A110" s="96">
        <v>88</v>
      </c>
      <c r="B110" s="97">
        <v>1113</v>
      </c>
      <c r="C110" s="98" t="s">
        <v>86</v>
      </c>
      <c r="D110" s="99" t="s">
        <v>62</v>
      </c>
    </row>
    <row r="111" spans="1:4" x14ac:dyDescent="0.25">
      <c r="A111" s="96">
        <v>91</v>
      </c>
      <c r="B111" s="97">
        <v>3</v>
      </c>
      <c r="C111" s="98" t="s">
        <v>87</v>
      </c>
      <c r="D111" s="99" t="s">
        <v>62</v>
      </c>
    </row>
    <row r="112" spans="1:4" x14ac:dyDescent="0.25">
      <c r="A112" s="96">
        <v>92</v>
      </c>
      <c r="B112" s="97">
        <v>4</v>
      </c>
      <c r="C112" s="98" t="s">
        <v>87</v>
      </c>
      <c r="D112" s="99" t="s">
        <v>62</v>
      </c>
    </row>
    <row r="113" spans="1:4" x14ac:dyDescent="0.25">
      <c r="A113" s="96">
        <v>93</v>
      </c>
      <c r="B113" s="97">
        <v>30</v>
      </c>
      <c r="C113" s="98" t="s">
        <v>88</v>
      </c>
      <c r="D113" s="99">
        <v>1</v>
      </c>
    </row>
    <row r="114" spans="1:4" x14ac:dyDescent="0.25">
      <c r="A114" s="96">
        <v>93</v>
      </c>
      <c r="B114" s="97">
        <v>214</v>
      </c>
      <c r="C114" s="98" t="s">
        <v>88</v>
      </c>
      <c r="D114" s="99">
        <v>2</v>
      </c>
    </row>
    <row r="115" spans="1:4" x14ac:dyDescent="0.25">
      <c r="A115" s="96">
        <v>94</v>
      </c>
      <c r="B115" s="97">
        <v>1108</v>
      </c>
      <c r="C115" s="98" t="s">
        <v>87</v>
      </c>
      <c r="D115" s="99" t="s">
        <v>62</v>
      </c>
    </row>
    <row r="116" spans="1:4" x14ac:dyDescent="0.25">
      <c r="A116" s="96">
        <v>95</v>
      </c>
      <c r="B116" s="97">
        <v>1110</v>
      </c>
      <c r="C116" s="98" t="s">
        <v>87</v>
      </c>
      <c r="D116" s="99" t="s">
        <v>62</v>
      </c>
    </row>
    <row r="117" spans="1:4" x14ac:dyDescent="0.25">
      <c r="A117" s="96">
        <v>96</v>
      </c>
      <c r="B117" s="97">
        <v>1114</v>
      </c>
      <c r="C117" s="98" t="s">
        <v>87</v>
      </c>
      <c r="D117" s="99" t="s">
        <v>62</v>
      </c>
    </row>
    <row r="118" spans="1:4" x14ac:dyDescent="0.25">
      <c r="A118" s="96">
        <v>97</v>
      </c>
      <c r="B118" s="97">
        <v>54</v>
      </c>
      <c r="C118" s="98" t="s">
        <v>89</v>
      </c>
      <c r="D118" s="99" t="s">
        <v>62</v>
      </c>
    </row>
    <row r="119" spans="1:4" x14ac:dyDescent="0.25">
      <c r="A119" s="96">
        <v>98</v>
      </c>
      <c r="B119" s="97">
        <v>12</v>
      </c>
      <c r="C119" s="98" t="s">
        <v>90</v>
      </c>
      <c r="D119" s="99" t="s">
        <v>62</v>
      </c>
    </row>
    <row r="120" spans="1:4" x14ac:dyDescent="0.25">
      <c r="A120" s="96">
        <v>99</v>
      </c>
      <c r="B120" s="97">
        <v>75</v>
      </c>
      <c r="C120" s="98" t="s">
        <v>91</v>
      </c>
      <c r="D120" s="99" t="s">
        <v>300</v>
      </c>
    </row>
    <row r="121" spans="1:4" x14ac:dyDescent="0.25">
      <c r="A121" s="96">
        <v>100</v>
      </c>
      <c r="B121" s="97">
        <v>76</v>
      </c>
      <c r="C121" s="98" t="s">
        <v>91</v>
      </c>
      <c r="D121" s="99" t="s">
        <v>300</v>
      </c>
    </row>
    <row r="122" spans="1:4" x14ac:dyDescent="0.25">
      <c r="A122" s="96">
        <v>101</v>
      </c>
      <c r="B122" s="97">
        <v>7</v>
      </c>
      <c r="C122" s="98" t="s">
        <v>92</v>
      </c>
      <c r="D122" s="99" t="s">
        <v>62</v>
      </c>
    </row>
    <row r="123" spans="1:4" x14ac:dyDescent="0.25">
      <c r="A123" s="96">
        <v>102</v>
      </c>
      <c r="B123" s="97">
        <v>8</v>
      </c>
      <c r="C123" s="98" t="s">
        <v>92</v>
      </c>
      <c r="D123" s="99" t="s">
        <v>62</v>
      </c>
    </row>
    <row r="124" spans="1:4" x14ac:dyDescent="0.25">
      <c r="A124" s="96">
        <v>103</v>
      </c>
      <c r="B124" s="97">
        <v>9</v>
      </c>
      <c r="C124" s="98" t="s">
        <v>92</v>
      </c>
      <c r="D124" s="99" t="s">
        <v>62</v>
      </c>
    </row>
    <row r="125" spans="1:4" x14ac:dyDescent="0.25">
      <c r="A125" s="96">
        <v>104</v>
      </c>
      <c r="B125" s="97">
        <v>61</v>
      </c>
      <c r="C125" s="98" t="s">
        <v>93</v>
      </c>
      <c r="D125" s="99" t="s">
        <v>301</v>
      </c>
    </row>
    <row r="126" spans="1:4" x14ac:dyDescent="0.25">
      <c r="A126" s="96">
        <v>105</v>
      </c>
      <c r="B126" s="97">
        <v>65</v>
      </c>
      <c r="C126" s="98" t="s">
        <v>93</v>
      </c>
      <c r="D126" s="99" t="s">
        <v>62</v>
      </c>
    </row>
    <row r="127" spans="1:4" x14ac:dyDescent="0.25">
      <c r="A127" s="96">
        <v>106</v>
      </c>
      <c r="B127" s="97">
        <v>66</v>
      </c>
      <c r="C127" s="98" t="s">
        <v>93</v>
      </c>
      <c r="D127" s="99" t="s">
        <v>301</v>
      </c>
    </row>
    <row r="128" spans="1:4" x14ac:dyDescent="0.25">
      <c r="A128" s="96">
        <v>107</v>
      </c>
      <c r="B128" s="97">
        <v>67</v>
      </c>
      <c r="C128" s="98" t="s">
        <v>93</v>
      </c>
      <c r="D128" s="99" t="s">
        <v>301</v>
      </c>
    </row>
    <row r="129" spans="1:4" x14ac:dyDescent="0.25">
      <c r="A129" s="96">
        <v>108</v>
      </c>
      <c r="B129" s="97">
        <v>68</v>
      </c>
      <c r="C129" s="98" t="s">
        <v>93</v>
      </c>
      <c r="D129" s="99" t="s">
        <v>301</v>
      </c>
    </row>
    <row r="130" spans="1:4" x14ac:dyDescent="0.25">
      <c r="A130" s="96">
        <v>109</v>
      </c>
      <c r="B130" s="97">
        <v>69</v>
      </c>
      <c r="C130" s="98" t="s">
        <v>93</v>
      </c>
      <c r="D130" s="99" t="s">
        <v>62</v>
      </c>
    </row>
    <row r="131" spans="1:4" x14ac:dyDescent="0.25">
      <c r="A131" s="96">
        <v>110</v>
      </c>
      <c r="B131" s="97">
        <v>1348</v>
      </c>
      <c r="C131" s="98" t="s">
        <v>93</v>
      </c>
      <c r="D131" s="99" t="s">
        <v>62</v>
      </c>
    </row>
    <row r="132" spans="1:4" x14ac:dyDescent="0.25">
      <c r="A132" s="96">
        <v>111</v>
      </c>
      <c r="B132" s="97">
        <v>91</v>
      </c>
      <c r="C132" s="98" t="s">
        <v>94</v>
      </c>
      <c r="D132" s="99" t="s">
        <v>62</v>
      </c>
    </row>
    <row r="133" spans="1:4" x14ac:dyDescent="0.25">
      <c r="A133" s="96">
        <v>112</v>
      </c>
      <c r="B133" s="97">
        <v>22</v>
      </c>
      <c r="C133" s="98" t="s">
        <v>95</v>
      </c>
      <c r="D133" s="99" t="s">
        <v>300</v>
      </c>
    </row>
    <row r="134" spans="1:4" x14ac:dyDescent="0.25">
      <c r="A134" s="96">
        <v>113</v>
      </c>
      <c r="B134" s="97">
        <v>23</v>
      </c>
      <c r="C134" s="98" t="s">
        <v>95</v>
      </c>
      <c r="D134" s="99" t="s">
        <v>300</v>
      </c>
    </row>
    <row r="135" spans="1:4" x14ac:dyDescent="0.25">
      <c r="A135" s="96">
        <v>115</v>
      </c>
      <c r="B135" s="97">
        <v>25</v>
      </c>
      <c r="C135" s="98" t="s">
        <v>95</v>
      </c>
      <c r="D135" s="99" t="s">
        <v>62</v>
      </c>
    </row>
    <row r="136" spans="1:4" x14ac:dyDescent="0.25">
      <c r="A136" s="96">
        <v>116</v>
      </c>
      <c r="B136" s="97">
        <v>26</v>
      </c>
      <c r="C136" s="98" t="s">
        <v>95</v>
      </c>
      <c r="D136" s="99" t="s">
        <v>62</v>
      </c>
    </row>
    <row r="137" spans="1:4" x14ac:dyDescent="0.25">
      <c r="A137" s="96">
        <v>117</v>
      </c>
      <c r="B137" s="97">
        <v>1349</v>
      </c>
      <c r="C137" s="98" t="s">
        <v>95</v>
      </c>
      <c r="D137" s="99" t="s">
        <v>62</v>
      </c>
    </row>
    <row r="138" spans="1:4" x14ac:dyDescent="0.25">
      <c r="A138" s="96">
        <v>118</v>
      </c>
      <c r="B138" s="97">
        <v>6</v>
      </c>
      <c r="C138" s="98" t="s">
        <v>96</v>
      </c>
      <c r="D138" s="99" t="s">
        <v>62</v>
      </c>
    </row>
    <row r="139" spans="1:4" x14ac:dyDescent="0.25">
      <c r="A139" s="96">
        <v>119</v>
      </c>
      <c r="B139" s="97">
        <v>1350</v>
      </c>
      <c r="C139" s="98" t="s">
        <v>96</v>
      </c>
      <c r="D139" s="99" t="s">
        <v>62</v>
      </c>
    </row>
    <row r="140" spans="1:4" x14ac:dyDescent="0.25">
      <c r="A140" s="96">
        <v>120</v>
      </c>
      <c r="B140" s="97">
        <v>11</v>
      </c>
      <c r="C140" s="98" t="s">
        <v>69</v>
      </c>
      <c r="D140" s="99" t="s">
        <v>62</v>
      </c>
    </row>
    <row r="141" spans="1:4" x14ac:dyDescent="0.25">
      <c r="A141" s="96">
        <v>121</v>
      </c>
      <c r="B141" s="97">
        <v>26</v>
      </c>
      <c r="C141" s="98" t="s">
        <v>97</v>
      </c>
      <c r="D141" s="99">
        <v>2</v>
      </c>
    </row>
    <row r="142" spans="1:4" x14ac:dyDescent="0.25">
      <c r="A142" s="96">
        <v>121</v>
      </c>
      <c r="B142" s="97">
        <v>224</v>
      </c>
      <c r="C142" s="98" t="s">
        <v>97</v>
      </c>
      <c r="D142" s="99">
        <v>1</v>
      </c>
    </row>
    <row r="143" spans="1:4" x14ac:dyDescent="0.25">
      <c r="A143" s="96">
        <v>122</v>
      </c>
      <c r="B143" s="97">
        <v>201</v>
      </c>
      <c r="C143" s="98" t="s">
        <v>98</v>
      </c>
      <c r="D143" s="99">
        <v>1</v>
      </c>
    </row>
    <row r="144" spans="1:4" x14ac:dyDescent="0.25">
      <c r="A144" s="96">
        <v>122</v>
      </c>
      <c r="B144" s="97">
        <v>245</v>
      </c>
      <c r="C144" s="98" t="s">
        <v>98</v>
      </c>
      <c r="D144" s="99">
        <v>2</v>
      </c>
    </row>
    <row r="145" spans="1:4" x14ac:dyDescent="0.25">
      <c r="A145" s="96">
        <v>123</v>
      </c>
      <c r="B145" s="97">
        <v>1307</v>
      </c>
      <c r="C145" s="98" t="s">
        <v>99</v>
      </c>
      <c r="D145" s="99">
        <v>1</v>
      </c>
    </row>
    <row r="146" spans="1:4" x14ac:dyDescent="0.25">
      <c r="A146" s="96">
        <v>124</v>
      </c>
      <c r="B146" s="97">
        <v>1319</v>
      </c>
      <c r="C146" s="98" t="s">
        <v>99</v>
      </c>
      <c r="D146" s="99">
        <v>1</v>
      </c>
    </row>
    <row r="147" spans="1:4" x14ac:dyDescent="0.25">
      <c r="A147" s="96">
        <v>125</v>
      </c>
      <c r="B147" s="97">
        <v>1315</v>
      </c>
      <c r="C147" s="98" t="s">
        <v>99</v>
      </c>
      <c r="D147" s="99">
        <v>1</v>
      </c>
    </row>
    <row r="148" spans="1:4" x14ac:dyDescent="0.25">
      <c r="A148" s="96">
        <v>126</v>
      </c>
      <c r="B148" s="97">
        <v>1193</v>
      </c>
      <c r="C148" s="98" t="s">
        <v>100</v>
      </c>
      <c r="D148" s="99">
        <v>1</v>
      </c>
    </row>
    <row r="149" spans="1:4" x14ac:dyDescent="0.25">
      <c r="A149" s="96">
        <v>126</v>
      </c>
      <c r="B149" s="97">
        <v>1194</v>
      </c>
      <c r="C149" s="98" t="s">
        <v>100</v>
      </c>
      <c r="D149" s="99">
        <v>2</v>
      </c>
    </row>
    <row r="150" spans="1:4" x14ac:dyDescent="0.25">
      <c r="A150" s="96">
        <v>127</v>
      </c>
      <c r="B150" s="97">
        <v>80</v>
      </c>
      <c r="C150" s="98" t="s">
        <v>101</v>
      </c>
      <c r="D150" s="99" t="s">
        <v>301</v>
      </c>
    </row>
    <row r="151" spans="1:4" x14ac:dyDescent="0.25">
      <c r="A151" s="96">
        <v>127</v>
      </c>
      <c r="B151" s="97">
        <v>148</v>
      </c>
      <c r="C151" s="98" t="s">
        <v>101</v>
      </c>
      <c r="D151" s="99">
        <v>1</v>
      </c>
    </row>
    <row r="152" spans="1:4" x14ac:dyDescent="0.25">
      <c r="A152" s="96">
        <v>127</v>
      </c>
      <c r="B152" s="97">
        <v>221</v>
      </c>
      <c r="C152" s="98" t="s">
        <v>101</v>
      </c>
      <c r="D152" s="99" t="s">
        <v>303</v>
      </c>
    </row>
    <row r="153" spans="1:4" x14ac:dyDescent="0.25">
      <c r="A153" s="96">
        <v>128</v>
      </c>
      <c r="B153" s="97">
        <v>1120</v>
      </c>
      <c r="C153" s="98" t="s">
        <v>102</v>
      </c>
      <c r="D153" s="99">
        <v>1</v>
      </c>
    </row>
    <row r="154" spans="1:4" x14ac:dyDescent="0.25">
      <c r="A154" s="96">
        <v>128</v>
      </c>
      <c r="B154" s="97">
        <v>1121</v>
      </c>
      <c r="C154" s="98" t="s">
        <v>102</v>
      </c>
      <c r="D154" s="99">
        <v>1</v>
      </c>
    </row>
    <row r="155" spans="1:4" x14ac:dyDescent="0.25">
      <c r="A155" s="96">
        <v>128</v>
      </c>
      <c r="B155" s="97">
        <v>1122</v>
      </c>
      <c r="C155" s="98" t="s">
        <v>102</v>
      </c>
      <c r="D155" s="99">
        <v>2</v>
      </c>
    </row>
    <row r="156" spans="1:4" x14ac:dyDescent="0.25">
      <c r="A156" s="96">
        <v>129</v>
      </c>
      <c r="B156" s="97">
        <v>169</v>
      </c>
      <c r="C156" s="98" t="s">
        <v>101</v>
      </c>
      <c r="D156" s="99">
        <v>1</v>
      </c>
    </row>
    <row r="157" spans="1:4" x14ac:dyDescent="0.25">
      <c r="A157" s="96">
        <v>129</v>
      </c>
      <c r="B157" s="97">
        <v>202</v>
      </c>
      <c r="C157" s="98" t="s">
        <v>101</v>
      </c>
      <c r="D157" s="99">
        <v>1</v>
      </c>
    </row>
    <row r="158" spans="1:4" x14ac:dyDescent="0.25">
      <c r="A158" s="96">
        <v>129</v>
      </c>
      <c r="B158" s="97">
        <v>222</v>
      </c>
      <c r="C158" s="98" t="s">
        <v>101</v>
      </c>
      <c r="D158" s="99">
        <v>2</v>
      </c>
    </row>
    <row r="159" spans="1:4" x14ac:dyDescent="0.25">
      <c r="A159" s="96">
        <v>130</v>
      </c>
      <c r="B159" s="97">
        <v>1308</v>
      </c>
      <c r="C159" s="98" t="s">
        <v>103</v>
      </c>
      <c r="D159" s="99">
        <v>1</v>
      </c>
    </row>
    <row r="160" spans="1:4" x14ac:dyDescent="0.25">
      <c r="A160" s="96">
        <v>130</v>
      </c>
      <c r="B160" s="97">
        <v>1309</v>
      </c>
      <c r="C160" s="98" t="s">
        <v>103</v>
      </c>
      <c r="D160" s="99">
        <v>1</v>
      </c>
    </row>
    <row r="161" spans="1:4" x14ac:dyDescent="0.25">
      <c r="A161" s="96">
        <v>130</v>
      </c>
      <c r="B161" s="97">
        <v>1310</v>
      </c>
      <c r="C161" s="98" t="s">
        <v>103</v>
      </c>
      <c r="D161" s="99">
        <v>2</v>
      </c>
    </row>
    <row r="162" spans="1:4" x14ac:dyDescent="0.25">
      <c r="A162" s="96">
        <v>131</v>
      </c>
      <c r="B162" s="97">
        <v>1311</v>
      </c>
      <c r="C162" s="98" t="s">
        <v>103</v>
      </c>
      <c r="D162" s="99">
        <v>1</v>
      </c>
    </row>
    <row r="163" spans="1:4" x14ac:dyDescent="0.25">
      <c r="A163" s="96">
        <v>131</v>
      </c>
      <c r="B163" s="97">
        <v>1312</v>
      </c>
      <c r="C163" s="98" t="s">
        <v>103</v>
      </c>
      <c r="D163" s="99">
        <v>1</v>
      </c>
    </row>
    <row r="164" spans="1:4" x14ac:dyDescent="0.25">
      <c r="A164" s="96">
        <v>131</v>
      </c>
      <c r="B164" s="97">
        <v>1313</v>
      </c>
      <c r="C164" s="98" t="s">
        <v>103</v>
      </c>
      <c r="D164" s="99">
        <v>2</v>
      </c>
    </row>
    <row r="165" spans="1:4" x14ac:dyDescent="0.25">
      <c r="A165" s="96">
        <v>132</v>
      </c>
      <c r="B165" s="97">
        <v>92</v>
      </c>
      <c r="C165" s="98" t="s">
        <v>104</v>
      </c>
      <c r="D165" s="99" t="s">
        <v>300</v>
      </c>
    </row>
    <row r="166" spans="1:4" x14ac:dyDescent="0.25">
      <c r="A166" s="96">
        <v>132</v>
      </c>
      <c r="B166" s="97">
        <v>210</v>
      </c>
      <c r="C166" s="98" t="s">
        <v>104</v>
      </c>
      <c r="D166" s="99">
        <v>2</v>
      </c>
    </row>
    <row r="167" spans="1:4" x14ac:dyDescent="0.25">
      <c r="A167" s="96">
        <v>132</v>
      </c>
      <c r="B167" s="97">
        <v>234</v>
      </c>
      <c r="C167" s="98" t="s">
        <v>104</v>
      </c>
      <c r="D167" s="99" t="s">
        <v>300</v>
      </c>
    </row>
    <row r="168" spans="1:4" x14ac:dyDescent="0.25">
      <c r="A168" s="96">
        <v>132</v>
      </c>
      <c r="B168" s="97">
        <v>236</v>
      </c>
      <c r="C168" s="98" t="s">
        <v>104</v>
      </c>
      <c r="D168" s="99" t="s">
        <v>300</v>
      </c>
    </row>
    <row r="169" spans="1:4" x14ac:dyDescent="0.25">
      <c r="A169" s="96">
        <v>133</v>
      </c>
      <c r="B169" s="97">
        <v>92</v>
      </c>
      <c r="C169" s="98" t="s">
        <v>104</v>
      </c>
      <c r="D169" s="99">
        <v>1</v>
      </c>
    </row>
    <row r="170" spans="1:4" x14ac:dyDescent="0.25">
      <c r="A170" s="96">
        <v>133</v>
      </c>
      <c r="B170" s="97">
        <v>210</v>
      </c>
      <c r="C170" s="98" t="s">
        <v>104</v>
      </c>
      <c r="D170" s="99">
        <v>2</v>
      </c>
    </row>
    <row r="171" spans="1:4" x14ac:dyDescent="0.25">
      <c r="A171" s="96">
        <v>133</v>
      </c>
      <c r="B171" s="97">
        <v>233</v>
      </c>
      <c r="C171" s="98" t="s">
        <v>104</v>
      </c>
      <c r="D171" s="99">
        <v>1</v>
      </c>
    </row>
    <row r="172" spans="1:4" x14ac:dyDescent="0.25">
      <c r="A172" s="96">
        <v>133</v>
      </c>
      <c r="B172" s="97">
        <v>246</v>
      </c>
      <c r="C172" s="98" t="s">
        <v>104</v>
      </c>
      <c r="D172" s="99">
        <v>1</v>
      </c>
    </row>
    <row r="173" spans="1:4" x14ac:dyDescent="0.25">
      <c r="A173" s="96">
        <v>134</v>
      </c>
      <c r="B173" s="97">
        <v>101</v>
      </c>
      <c r="C173" s="98" t="s">
        <v>104</v>
      </c>
      <c r="D173" s="99">
        <v>1</v>
      </c>
    </row>
    <row r="174" spans="1:4" x14ac:dyDescent="0.25">
      <c r="A174" s="96">
        <v>134</v>
      </c>
      <c r="B174" s="97">
        <v>210</v>
      </c>
      <c r="C174" s="98" t="s">
        <v>104</v>
      </c>
      <c r="D174" s="99">
        <v>2</v>
      </c>
    </row>
    <row r="175" spans="1:4" x14ac:dyDescent="0.25">
      <c r="A175" s="96">
        <v>134</v>
      </c>
      <c r="B175" s="97">
        <v>232</v>
      </c>
      <c r="C175" s="98" t="s">
        <v>104</v>
      </c>
      <c r="D175" s="99">
        <v>1</v>
      </c>
    </row>
    <row r="176" spans="1:4" x14ac:dyDescent="0.25">
      <c r="A176" s="96">
        <v>134</v>
      </c>
      <c r="B176" s="97">
        <v>250</v>
      </c>
      <c r="C176" s="98" t="s">
        <v>104</v>
      </c>
      <c r="D176" s="99">
        <v>1</v>
      </c>
    </row>
    <row r="177" spans="1:4" x14ac:dyDescent="0.25">
      <c r="A177" s="96">
        <v>135</v>
      </c>
      <c r="B177" s="97">
        <v>38</v>
      </c>
      <c r="C177" s="98" t="s">
        <v>104</v>
      </c>
      <c r="D177" s="99">
        <v>1</v>
      </c>
    </row>
    <row r="178" spans="1:4" x14ac:dyDescent="0.25">
      <c r="A178" s="96">
        <v>135</v>
      </c>
      <c r="B178" s="97">
        <v>80</v>
      </c>
      <c r="C178" s="98" t="s">
        <v>104</v>
      </c>
      <c r="D178" s="99">
        <v>1</v>
      </c>
    </row>
    <row r="179" spans="1:4" x14ac:dyDescent="0.25">
      <c r="A179" s="96">
        <v>135</v>
      </c>
      <c r="B179" s="97">
        <v>221</v>
      </c>
      <c r="C179" s="98" t="s">
        <v>104</v>
      </c>
      <c r="D179" s="99" t="s">
        <v>303</v>
      </c>
    </row>
    <row r="180" spans="1:4" x14ac:dyDescent="0.25">
      <c r="A180" s="96">
        <v>135</v>
      </c>
      <c r="B180" s="97">
        <v>247</v>
      </c>
      <c r="C180" s="98" t="s">
        <v>104</v>
      </c>
      <c r="D180" s="99">
        <v>1</v>
      </c>
    </row>
    <row r="181" spans="1:4" x14ac:dyDescent="0.25">
      <c r="A181" s="96">
        <v>136</v>
      </c>
      <c r="B181" s="97">
        <v>124</v>
      </c>
      <c r="C181" s="98" t="s">
        <v>104</v>
      </c>
      <c r="D181" s="99">
        <v>1</v>
      </c>
    </row>
    <row r="182" spans="1:4" x14ac:dyDescent="0.25">
      <c r="A182" s="96">
        <v>136</v>
      </c>
      <c r="B182" s="97">
        <v>202</v>
      </c>
      <c r="C182" s="98" t="s">
        <v>104</v>
      </c>
      <c r="D182" s="99">
        <v>1</v>
      </c>
    </row>
    <row r="183" spans="1:4" x14ac:dyDescent="0.25">
      <c r="A183" s="96">
        <v>136</v>
      </c>
      <c r="B183" s="97">
        <v>222</v>
      </c>
      <c r="C183" s="98" t="s">
        <v>104</v>
      </c>
      <c r="D183" s="99">
        <v>2</v>
      </c>
    </row>
    <row r="184" spans="1:4" x14ac:dyDescent="0.25">
      <c r="A184" s="96">
        <v>136</v>
      </c>
      <c r="B184" s="97">
        <v>246</v>
      </c>
      <c r="C184" s="98" t="s">
        <v>104</v>
      </c>
      <c r="D184" s="99">
        <v>1</v>
      </c>
    </row>
    <row r="185" spans="1:4" x14ac:dyDescent="0.25">
      <c r="A185" s="96">
        <v>137</v>
      </c>
      <c r="B185" s="97">
        <v>203</v>
      </c>
      <c r="C185" s="98" t="s">
        <v>104</v>
      </c>
      <c r="D185" s="99" t="s">
        <v>105</v>
      </c>
    </row>
    <row r="186" spans="1:4" x14ac:dyDescent="0.25">
      <c r="A186" s="96">
        <v>137</v>
      </c>
      <c r="B186" s="97">
        <v>222</v>
      </c>
      <c r="C186" s="98" t="s">
        <v>104</v>
      </c>
      <c r="D186" s="99" t="s">
        <v>105</v>
      </c>
    </row>
    <row r="187" spans="1:4" x14ac:dyDescent="0.25">
      <c r="A187" s="96">
        <v>137</v>
      </c>
      <c r="B187" s="97">
        <v>223</v>
      </c>
      <c r="C187" s="98" t="s">
        <v>104</v>
      </c>
      <c r="D187" s="99" t="s">
        <v>105</v>
      </c>
    </row>
    <row r="188" spans="1:4" x14ac:dyDescent="0.25">
      <c r="A188" s="96">
        <v>137</v>
      </c>
      <c r="B188" s="97">
        <v>229</v>
      </c>
      <c r="C188" s="98" t="s">
        <v>104</v>
      </c>
      <c r="D188" s="99" t="s">
        <v>105</v>
      </c>
    </row>
    <row r="189" spans="1:4" x14ac:dyDescent="0.25">
      <c r="A189" s="96">
        <v>138</v>
      </c>
      <c r="B189" s="97">
        <v>5</v>
      </c>
      <c r="C189" s="98" t="s">
        <v>104</v>
      </c>
      <c r="D189" s="99" t="s">
        <v>300</v>
      </c>
    </row>
    <row r="190" spans="1:4" x14ac:dyDescent="0.25">
      <c r="A190" s="96">
        <v>138</v>
      </c>
      <c r="B190" s="97">
        <v>88</v>
      </c>
      <c r="C190" s="98" t="s">
        <v>104</v>
      </c>
      <c r="D190" s="99" t="s">
        <v>300</v>
      </c>
    </row>
    <row r="191" spans="1:4" x14ac:dyDescent="0.25">
      <c r="A191" s="96">
        <v>138</v>
      </c>
      <c r="B191" s="97">
        <v>208</v>
      </c>
      <c r="C191" s="98" t="s">
        <v>104</v>
      </c>
      <c r="D191" s="99">
        <v>2</v>
      </c>
    </row>
    <row r="192" spans="1:4" x14ac:dyDescent="0.25">
      <c r="A192" s="96">
        <v>138</v>
      </c>
      <c r="B192" s="97">
        <v>235</v>
      </c>
      <c r="C192" s="98" t="s">
        <v>104</v>
      </c>
      <c r="D192" s="99" t="s">
        <v>300</v>
      </c>
    </row>
    <row r="193" spans="1:4" x14ac:dyDescent="0.25">
      <c r="A193" s="96">
        <v>140</v>
      </c>
      <c r="B193" s="97">
        <v>1395</v>
      </c>
      <c r="C193" s="98" t="s">
        <v>88</v>
      </c>
      <c r="D193" s="99">
        <v>2</v>
      </c>
    </row>
    <row r="194" spans="1:4" x14ac:dyDescent="0.25">
      <c r="A194" s="96">
        <v>140</v>
      </c>
      <c r="B194" s="97">
        <v>1396</v>
      </c>
      <c r="C194" s="98" t="s">
        <v>88</v>
      </c>
      <c r="D194" s="99">
        <v>1</v>
      </c>
    </row>
    <row r="195" spans="1:4" x14ac:dyDescent="0.25">
      <c r="A195" s="96">
        <v>141</v>
      </c>
      <c r="B195" s="97">
        <v>189</v>
      </c>
      <c r="C195" s="98" t="s">
        <v>106</v>
      </c>
      <c r="D195" s="99">
        <v>1</v>
      </c>
    </row>
    <row r="196" spans="1:4" x14ac:dyDescent="0.25">
      <c r="A196" s="96">
        <v>141</v>
      </c>
      <c r="B196" s="97">
        <v>210</v>
      </c>
      <c r="C196" s="98" t="s">
        <v>106</v>
      </c>
      <c r="D196" s="99">
        <v>2</v>
      </c>
    </row>
    <row r="197" spans="1:4" x14ac:dyDescent="0.25">
      <c r="A197" s="96">
        <v>141</v>
      </c>
      <c r="B197" s="97">
        <v>233</v>
      </c>
      <c r="C197" s="98" t="s">
        <v>106</v>
      </c>
      <c r="D197" s="99">
        <v>1</v>
      </c>
    </row>
    <row r="198" spans="1:4" x14ac:dyDescent="0.25">
      <c r="A198" s="96">
        <v>141</v>
      </c>
      <c r="B198" s="97">
        <v>249</v>
      </c>
      <c r="C198" s="98" t="s">
        <v>106</v>
      </c>
      <c r="D198" s="99">
        <v>1</v>
      </c>
    </row>
    <row r="199" spans="1:4" x14ac:dyDescent="0.25">
      <c r="A199" s="96">
        <v>141</v>
      </c>
      <c r="B199" s="97">
        <v>252</v>
      </c>
      <c r="C199" s="98" t="s">
        <v>106</v>
      </c>
      <c r="D199" s="99">
        <v>1</v>
      </c>
    </row>
    <row r="200" spans="1:4" x14ac:dyDescent="0.25">
      <c r="A200" s="96">
        <v>142</v>
      </c>
      <c r="B200" s="97">
        <v>132</v>
      </c>
      <c r="C200" s="98" t="s">
        <v>106</v>
      </c>
      <c r="D200" s="99">
        <v>1</v>
      </c>
    </row>
    <row r="201" spans="1:4" x14ac:dyDescent="0.25">
      <c r="A201" s="96">
        <v>142</v>
      </c>
      <c r="B201" s="97">
        <v>206</v>
      </c>
      <c r="C201" s="98" t="s">
        <v>106</v>
      </c>
      <c r="D201" s="99">
        <v>2</v>
      </c>
    </row>
    <row r="202" spans="1:4" x14ac:dyDescent="0.25">
      <c r="A202" s="96">
        <v>142</v>
      </c>
      <c r="B202" s="97">
        <v>230</v>
      </c>
      <c r="C202" s="98" t="s">
        <v>106</v>
      </c>
      <c r="D202" s="99">
        <v>1</v>
      </c>
    </row>
    <row r="203" spans="1:4" x14ac:dyDescent="0.25">
      <c r="A203" s="96">
        <v>142</v>
      </c>
      <c r="B203" s="97">
        <v>249</v>
      </c>
      <c r="C203" s="98" t="s">
        <v>106</v>
      </c>
      <c r="D203" s="99">
        <v>1</v>
      </c>
    </row>
    <row r="204" spans="1:4" x14ac:dyDescent="0.25">
      <c r="A204" s="96">
        <v>142</v>
      </c>
      <c r="B204" s="97">
        <v>252</v>
      </c>
      <c r="C204" s="98" t="s">
        <v>106</v>
      </c>
      <c r="D204" s="99">
        <v>1</v>
      </c>
    </row>
    <row r="205" spans="1:4" x14ac:dyDescent="0.25">
      <c r="A205" s="96">
        <v>143</v>
      </c>
      <c r="B205" s="97">
        <v>47</v>
      </c>
      <c r="C205" s="98" t="s">
        <v>91</v>
      </c>
      <c r="D205" s="99" t="s">
        <v>62</v>
      </c>
    </row>
    <row r="206" spans="1:4" x14ac:dyDescent="0.25">
      <c r="A206" s="96">
        <v>144</v>
      </c>
      <c r="B206" s="97">
        <v>93</v>
      </c>
      <c r="C206" s="98" t="s">
        <v>107</v>
      </c>
      <c r="D206" s="99">
        <v>1</v>
      </c>
    </row>
    <row r="207" spans="1:4" x14ac:dyDescent="0.25">
      <c r="A207" s="96">
        <v>144</v>
      </c>
      <c r="B207" s="97">
        <v>208</v>
      </c>
      <c r="C207" s="98" t="s">
        <v>107</v>
      </c>
      <c r="D207" s="99">
        <v>2</v>
      </c>
    </row>
    <row r="208" spans="1:4" x14ac:dyDescent="0.25">
      <c r="A208" s="96">
        <v>144</v>
      </c>
      <c r="B208" s="97">
        <v>239</v>
      </c>
      <c r="C208" s="98" t="s">
        <v>107</v>
      </c>
      <c r="D208" s="99">
        <v>1</v>
      </c>
    </row>
    <row r="209" spans="1:4" x14ac:dyDescent="0.25">
      <c r="A209" s="96">
        <v>144</v>
      </c>
      <c r="B209" s="97">
        <v>243</v>
      </c>
      <c r="C209" s="98" t="s">
        <v>107</v>
      </c>
      <c r="D209" s="99">
        <v>1</v>
      </c>
    </row>
    <row r="210" spans="1:4" x14ac:dyDescent="0.25">
      <c r="A210" s="96">
        <v>144</v>
      </c>
      <c r="B210" s="97">
        <v>248</v>
      </c>
      <c r="C210" s="98" t="s">
        <v>107</v>
      </c>
      <c r="D210" s="99">
        <v>1</v>
      </c>
    </row>
    <row r="211" spans="1:4" x14ac:dyDescent="0.25">
      <c r="A211" s="96">
        <v>144</v>
      </c>
      <c r="B211" s="97">
        <v>251</v>
      </c>
      <c r="C211" s="98" t="s">
        <v>107</v>
      </c>
      <c r="D211" s="99">
        <v>1</v>
      </c>
    </row>
    <row r="212" spans="1:4" x14ac:dyDescent="0.25">
      <c r="A212" s="96">
        <v>145</v>
      </c>
      <c r="B212" s="97">
        <v>210</v>
      </c>
      <c r="C212" s="98" t="s">
        <v>107</v>
      </c>
      <c r="D212" s="99">
        <v>2</v>
      </c>
    </row>
    <row r="213" spans="1:4" x14ac:dyDescent="0.25">
      <c r="A213" s="96">
        <v>145</v>
      </c>
      <c r="B213" s="97">
        <v>249</v>
      </c>
      <c r="C213" s="98" t="s">
        <v>107</v>
      </c>
      <c r="D213" s="99">
        <v>1</v>
      </c>
    </row>
    <row r="214" spans="1:4" x14ac:dyDescent="0.25">
      <c r="A214" s="96">
        <v>145</v>
      </c>
      <c r="B214" s="97">
        <v>92</v>
      </c>
      <c r="C214" s="98" t="s">
        <v>107</v>
      </c>
      <c r="D214" s="99" t="s">
        <v>300</v>
      </c>
    </row>
    <row r="215" spans="1:4" x14ac:dyDescent="0.25">
      <c r="A215" s="96">
        <v>145</v>
      </c>
      <c r="B215" s="97">
        <v>240</v>
      </c>
      <c r="C215" s="98" t="s">
        <v>107</v>
      </c>
      <c r="D215" s="99" t="s">
        <v>300</v>
      </c>
    </row>
    <row r="216" spans="1:4" x14ac:dyDescent="0.25">
      <c r="A216" s="96">
        <v>145</v>
      </c>
      <c r="B216" s="97">
        <v>244</v>
      </c>
      <c r="C216" s="98" t="s">
        <v>107</v>
      </c>
      <c r="D216" s="99" t="s">
        <v>300</v>
      </c>
    </row>
    <row r="217" spans="1:4" x14ac:dyDescent="0.25">
      <c r="A217" s="96">
        <v>145</v>
      </c>
      <c r="B217" s="97">
        <v>252</v>
      </c>
      <c r="C217" s="98" t="s">
        <v>107</v>
      </c>
      <c r="D217" s="99">
        <v>1</v>
      </c>
    </row>
    <row r="218" spans="1:4" x14ac:dyDescent="0.25">
      <c r="A218" s="96">
        <v>146</v>
      </c>
      <c r="B218" s="97">
        <v>73</v>
      </c>
      <c r="C218" s="98" t="s">
        <v>107</v>
      </c>
      <c r="D218" s="99">
        <v>1</v>
      </c>
    </row>
    <row r="219" spans="1:4" x14ac:dyDescent="0.25">
      <c r="A219" s="96">
        <v>146</v>
      </c>
      <c r="B219" s="97">
        <v>93</v>
      </c>
      <c r="C219" s="98" t="s">
        <v>107</v>
      </c>
      <c r="D219" s="99">
        <v>1</v>
      </c>
    </row>
    <row r="220" spans="1:4" x14ac:dyDescent="0.25">
      <c r="A220" s="96">
        <v>146</v>
      </c>
      <c r="B220" s="97">
        <v>208</v>
      </c>
      <c r="C220" s="98" t="s">
        <v>107</v>
      </c>
      <c r="D220" s="99">
        <v>2</v>
      </c>
    </row>
    <row r="221" spans="1:4" x14ac:dyDescent="0.25">
      <c r="A221" s="96">
        <v>146</v>
      </c>
      <c r="B221" s="97">
        <v>239</v>
      </c>
      <c r="C221" s="98" t="s">
        <v>107</v>
      </c>
      <c r="D221" s="99">
        <v>1</v>
      </c>
    </row>
    <row r="222" spans="1:4" x14ac:dyDescent="0.25">
      <c r="A222" s="96">
        <v>146</v>
      </c>
      <c r="B222" s="97">
        <v>248</v>
      </c>
      <c r="C222" s="98" t="s">
        <v>107</v>
      </c>
      <c r="D222" s="99">
        <v>1</v>
      </c>
    </row>
    <row r="223" spans="1:4" x14ac:dyDescent="0.25">
      <c r="A223" s="96">
        <v>146</v>
      </c>
      <c r="B223" s="97">
        <v>251</v>
      </c>
      <c r="C223" s="98" t="s">
        <v>107</v>
      </c>
      <c r="D223" s="99">
        <v>1</v>
      </c>
    </row>
    <row r="224" spans="1:4" x14ac:dyDescent="0.25">
      <c r="A224" s="96">
        <v>147</v>
      </c>
      <c r="B224" s="97">
        <v>99</v>
      </c>
      <c r="C224" s="98" t="s">
        <v>107</v>
      </c>
      <c r="D224" s="99">
        <v>1</v>
      </c>
    </row>
    <row r="225" spans="1:4" x14ac:dyDescent="0.25">
      <c r="A225" s="96">
        <v>147</v>
      </c>
      <c r="B225" s="97">
        <v>206</v>
      </c>
      <c r="C225" s="98" t="s">
        <v>107</v>
      </c>
      <c r="D225" s="99">
        <v>2</v>
      </c>
    </row>
    <row r="226" spans="1:4" x14ac:dyDescent="0.25">
      <c r="A226" s="96">
        <v>147</v>
      </c>
      <c r="B226" s="97">
        <v>238</v>
      </c>
      <c r="C226" s="98" t="s">
        <v>107</v>
      </c>
      <c r="D226" s="99">
        <v>1</v>
      </c>
    </row>
    <row r="227" spans="1:4" x14ac:dyDescent="0.25">
      <c r="A227" s="96">
        <v>147</v>
      </c>
      <c r="B227" s="97">
        <v>242</v>
      </c>
      <c r="C227" s="98" t="s">
        <v>107</v>
      </c>
      <c r="D227" s="99">
        <v>1</v>
      </c>
    </row>
    <row r="228" spans="1:4" x14ac:dyDescent="0.25">
      <c r="A228" s="96">
        <v>147</v>
      </c>
      <c r="B228" s="97">
        <v>249</v>
      </c>
      <c r="C228" s="98" t="s">
        <v>107</v>
      </c>
      <c r="D228" s="99">
        <v>1</v>
      </c>
    </row>
    <row r="229" spans="1:4" x14ac:dyDescent="0.25">
      <c r="A229" s="96">
        <v>147</v>
      </c>
      <c r="B229" s="97">
        <v>252</v>
      </c>
      <c r="C229" s="98" t="s">
        <v>107</v>
      </c>
      <c r="D229" s="99">
        <v>1</v>
      </c>
    </row>
    <row r="230" spans="1:4" x14ac:dyDescent="0.25">
      <c r="A230" s="96">
        <v>148</v>
      </c>
      <c r="B230" s="97">
        <v>1152</v>
      </c>
      <c r="C230" s="98" t="s">
        <v>108</v>
      </c>
      <c r="D230" s="99" t="s">
        <v>303</v>
      </c>
    </row>
    <row r="231" spans="1:4" x14ac:dyDescent="0.25">
      <c r="A231" s="96">
        <v>149</v>
      </c>
      <c r="B231" s="97">
        <v>1394</v>
      </c>
      <c r="C231" s="98" t="s">
        <v>109</v>
      </c>
      <c r="D231" s="99">
        <v>2</v>
      </c>
    </row>
    <row r="232" spans="1:4" x14ac:dyDescent="0.25">
      <c r="A232" s="96">
        <v>150</v>
      </c>
      <c r="B232" s="97">
        <v>42</v>
      </c>
      <c r="C232" s="98" t="s">
        <v>100</v>
      </c>
      <c r="D232" s="99">
        <v>1</v>
      </c>
    </row>
    <row r="233" spans="1:4" x14ac:dyDescent="0.25">
      <c r="A233" s="96">
        <v>150</v>
      </c>
      <c r="B233" s="97">
        <v>207</v>
      </c>
      <c r="C233" s="98" t="s">
        <v>100</v>
      </c>
      <c r="D233" s="99">
        <v>2</v>
      </c>
    </row>
    <row r="234" spans="1:4" x14ac:dyDescent="0.25">
      <c r="A234" s="96">
        <v>151</v>
      </c>
      <c r="B234" s="97">
        <v>43</v>
      </c>
      <c r="C234" s="98" t="s">
        <v>100</v>
      </c>
      <c r="D234" s="99">
        <v>1</v>
      </c>
    </row>
    <row r="235" spans="1:4" x14ac:dyDescent="0.25">
      <c r="A235" s="96">
        <v>151</v>
      </c>
      <c r="B235" s="97">
        <v>210</v>
      </c>
      <c r="C235" s="98" t="s">
        <v>100</v>
      </c>
      <c r="D235" s="99" t="s">
        <v>303</v>
      </c>
    </row>
    <row r="236" spans="1:4" x14ac:dyDescent="0.25">
      <c r="A236" s="96">
        <v>152</v>
      </c>
      <c r="B236" s="97">
        <v>45</v>
      </c>
      <c r="C236" s="98" t="s">
        <v>100</v>
      </c>
      <c r="D236" s="99">
        <v>1</v>
      </c>
    </row>
    <row r="237" spans="1:4" x14ac:dyDescent="0.25">
      <c r="A237" s="96">
        <v>152</v>
      </c>
      <c r="B237" s="97">
        <v>211</v>
      </c>
      <c r="C237" s="98" t="s">
        <v>100</v>
      </c>
      <c r="D237" s="99">
        <v>2</v>
      </c>
    </row>
    <row r="238" spans="1:4" x14ac:dyDescent="0.25">
      <c r="A238" s="96">
        <v>153</v>
      </c>
      <c r="B238" s="97">
        <v>46</v>
      </c>
      <c r="C238" s="98" t="s">
        <v>100</v>
      </c>
      <c r="D238" s="99">
        <v>1</v>
      </c>
    </row>
    <row r="239" spans="1:4" x14ac:dyDescent="0.25">
      <c r="A239" s="96">
        <v>153</v>
      </c>
      <c r="B239" s="97">
        <v>212</v>
      </c>
      <c r="C239" s="98" t="s">
        <v>100</v>
      </c>
      <c r="D239" s="99">
        <v>2</v>
      </c>
    </row>
    <row r="240" spans="1:4" x14ac:dyDescent="0.25">
      <c r="A240" s="96">
        <v>154</v>
      </c>
      <c r="B240" s="97">
        <v>39</v>
      </c>
      <c r="C240" s="98" t="s">
        <v>100</v>
      </c>
      <c r="D240" s="99">
        <v>1</v>
      </c>
    </row>
    <row r="241" spans="1:4" x14ac:dyDescent="0.25">
      <c r="A241" s="96">
        <v>154</v>
      </c>
      <c r="B241" s="97">
        <v>221</v>
      </c>
      <c r="C241" s="98" t="s">
        <v>100</v>
      </c>
      <c r="D241" s="99">
        <v>2</v>
      </c>
    </row>
    <row r="242" spans="1:4" x14ac:dyDescent="0.25">
      <c r="A242" s="96">
        <v>155</v>
      </c>
      <c r="B242" s="97">
        <v>51</v>
      </c>
      <c r="C242" s="98" t="s">
        <v>88</v>
      </c>
      <c r="D242" s="99" t="s">
        <v>300</v>
      </c>
    </row>
    <row r="243" spans="1:4" x14ac:dyDescent="0.25">
      <c r="A243" s="96">
        <v>155</v>
      </c>
      <c r="B243" s="97">
        <v>200</v>
      </c>
      <c r="C243" s="98" t="s">
        <v>88</v>
      </c>
      <c r="D243" s="99" t="s">
        <v>300</v>
      </c>
    </row>
    <row r="244" spans="1:4" x14ac:dyDescent="0.25">
      <c r="A244" s="96">
        <v>156</v>
      </c>
      <c r="B244" s="97">
        <v>1000</v>
      </c>
      <c r="C244" s="98" t="s">
        <v>100</v>
      </c>
      <c r="D244" s="99">
        <v>2</v>
      </c>
    </row>
    <row r="245" spans="1:4" x14ac:dyDescent="0.25">
      <c r="A245" s="96">
        <v>156</v>
      </c>
      <c r="B245" s="97">
        <v>1001</v>
      </c>
      <c r="C245" s="98" t="s">
        <v>100</v>
      </c>
      <c r="D245" s="99">
        <v>1</v>
      </c>
    </row>
    <row r="246" spans="1:4" x14ac:dyDescent="0.25">
      <c r="A246" s="96">
        <v>157</v>
      </c>
      <c r="B246" s="97">
        <v>1002</v>
      </c>
      <c r="C246" s="98" t="s">
        <v>100</v>
      </c>
      <c r="D246" s="99">
        <v>2</v>
      </c>
    </row>
    <row r="247" spans="1:4" x14ac:dyDescent="0.25">
      <c r="A247" s="96">
        <v>157</v>
      </c>
      <c r="B247" s="97">
        <v>1003</v>
      </c>
      <c r="C247" s="98" t="s">
        <v>100</v>
      </c>
      <c r="D247" s="99">
        <v>1</v>
      </c>
    </row>
    <row r="248" spans="1:4" x14ac:dyDescent="0.25">
      <c r="A248" s="96">
        <v>158</v>
      </c>
      <c r="B248" s="97">
        <v>1008</v>
      </c>
      <c r="C248" s="98" t="s">
        <v>100</v>
      </c>
      <c r="D248" s="99">
        <v>2</v>
      </c>
    </row>
    <row r="249" spans="1:4" x14ac:dyDescent="0.25">
      <c r="A249" s="96">
        <v>158</v>
      </c>
      <c r="B249" s="97">
        <v>1009</v>
      </c>
      <c r="C249" s="98" t="s">
        <v>100</v>
      </c>
      <c r="D249" s="99">
        <v>1</v>
      </c>
    </row>
    <row r="250" spans="1:4" x14ac:dyDescent="0.25">
      <c r="A250" s="96">
        <v>159</v>
      </c>
      <c r="B250" s="97">
        <v>28</v>
      </c>
      <c r="C250" s="98" t="s">
        <v>76</v>
      </c>
      <c r="D250" s="99" t="s">
        <v>302</v>
      </c>
    </row>
    <row r="251" spans="1:4" x14ac:dyDescent="0.25">
      <c r="A251" s="96">
        <v>160</v>
      </c>
      <c r="B251" s="97">
        <v>1014</v>
      </c>
      <c r="C251" s="98" t="s">
        <v>100</v>
      </c>
      <c r="D251" s="99">
        <v>2</v>
      </c>
    </row>
    <row r="252" spans="1:4" x14ac:dyDescent="0.25">
      <c r="A252" s="96">
        <v>160</v>
      </c>
      <c r="B252" s="97">
        <v>1015</v>
      </c>
      <c r="C252" s="98" t="s">
        <v>100</v>
      </c>
      <c r="D252" s="99">
        <v>1</v>
      </c>
    </row>
    <row r="253" spans="1:4" x14ac:dyDescent="0.25">
      <c r="A253" s="96">
        <v>161</v>
      </c>
      <c r="B253" s="97">
        <v>1018</v>
      </c>
      <c r="C253" s="98" t="s">
        <v>100</v>
      </c>
      <c r="D253" s="99">
        <v>2</v>
      </c>
    </row>
    <row r="254" spans="1:4" x14ac:dyDescent="0.25">
      <c r="A254" s="96">
        <v>161</v>
      </c>
      <c r="B254" s="97">
        <v>1019</v>
      </c>
      <c r="C254" s="98" t="s">
        <v>100</v>
      </c>
      <c r="D254" s="99">
        <v>1</v>
      </c>
    </row>
    <row r="255" spans="1:4" x14ac:dyDescent="0.25">
      <c r="A255" s="96">
        <v>162</v>
      </c>
      <c r="B255" s="97">
        <v>1020</v>
      </c>
      <c r="C255" s="98" t="s">
        <v>100</v>
      </c>
      <c r="D255" s="99">
        <v>2</v>
      </c>
    </row>
    <row r="256" spans="1:4" x14ac:dyDescent="0.25">
      <c r="A256" s="96">
        <v>162</v>
      </c>
      <c r="B256" s="97">
        <v>1021</v>
      </c>
      <c r="C256" s="98" t="s">
        <v>100</v>
      </c>
      <c r="D256" s="99">
        <v>1</v>
      </c>
    </row>
    <row r="257" spans="1:4" x14ac:dyDescent="0.25">
      <c r="A257" s="96">
        <v>163</v>
      </c>
      <c r="B257" s="97">
        <v>1034</v>
      </c>
      <c r="C257" s="98" t="s">
        <v>100</v>
      </c>
      <c r="D257" s="99">
        <v>2</v>
      </c>
    </row>
    <row r="258" spans="1:4" x14ac:dyDescent="0.25">
      <c r="A258" s="96">
        <v>163</v>
      </c>
      <c r="B258" s="97">
        <v>1035</v>
      </c>
      <c r="C258" s="98" t="s">
        <v>100</v>
      </c>
      <c r="D258" s="99">
        <v>1</v>
      </c>
    </row>
    <row r="259" spans="1:4" x14ac:dyDescent="0.25">
      <c r="A259" s="96">
        <v>164</v>
      </c>
      <c r="B259" s="97">
        <v>1037</v>
      </c>
      <c r="C259" s="98" t="s">
        <v>100</v>
      </c>
      <c r="D259" s="99">
        <v>2</v>
      </c>
    </row>
    <row r="260" spans="1:4" x14ac:dyDescent="0.25">
      <c r="A260" s="96">
        <v>164</v>
      </c>
      <c r="B260" s="97">
        <v>1038</v>
      </c>
      <c r="C260" s="98" t="s">
        <v>100</v>
      </c>
      <c r="D260" s="99">
        <v>1</v>
      </c>
    </row>
    <row r="261" spans="1:4" x14ac:dyDescent="0.25">
      <c r="A261" s="96">
        <v>165</v>
      </c>
      <c r="B261" s="97">
        <v>1039</v>
      </c>
      <c r="C261" s="98" t="s">
        <v>100</v>
      </c>
      <c r="D261" s="99">
        <v>2</v>
      </c>
    </row>
    <row r="262" spans="1:4" x14ac:dyDescent="0.25">
      <c r="A262" s="96">
        <v>165</v>
      </c>
      <c r="B262" s="97">
        <v>1040</v>
      </c>
      <c r="C262" s="98" t="s">
        <v>100</v>
      </c>
      <c r="D262" s="99">
        <v>1</v>
      </c>
    </row>
    <row r="263" spans="1:4" x14ac:dyDescent="0.25">
      <c r="A263" s="96">
        <v>166</v>
      </c>
      <c r="B263" s="97">
        <v>1048</v>
      </c>
      <c r="C263" s="98" t="s">
        <v>100</v>
      </c>
      <c r="D263" s="99">
        <v>2</v>
      </c>
    </row>
    <row r="264" spans="1:4" x14ac:dyDescent="0.25">
      <c r="A264" s="96">
        <v>166</v>
      </c>
      <c r="B264" s="97">
        <v>1049</v>
      </c>
      <c r="C264" s="98" t="s">
        <v>100</v>
      </c>
      <c r="D264" s="99">
        <v>1</v>
      </c>
    </row>
    <row r="265" spans="1:4" x14ac:dyDescent="0.25">
      <c r="A265" s="96">
        <v>167</v>
      </c>
      <c r="B265" s="97">
        <v>1055</v>
      </c>
      <c r="C265" s="98" t="s">
        <v>100</v>
      </c>
      <c r="D265" s="99">
        <v>1</v>
      </c>
    </row>
    <row r="266" spans="1:4" x14ac:dyDescent="0.25">
      <c r="A266" s="96">
        <v>167</v>
      </c>
      <c r="B266" s="97">
        <v>1056</v>
      </c>
      <c r="C266" s="98" t="s">
        <v>100</v>
      </c>
      <c r="D266" s="99">
        <v>2</v>
      </c>
    </row>
    <row r="267" spans="1:4" x14ac:dyDescent="0.25">
      <c r="A267" s="96">
        <v>168</v>
      </c>
      <c r="B267" s="97">
        <v>1057</v>
      </c>
      <c r="C267" s="98" t="s">
        <v>100</v>
      </c>
      <c r="D267" s="99">
        <v>1</v>
      </c>
    </row>
    <row r="268" spans="1:4" x14ac:dyDescent="0.25">
      <c r="A268" s="96">
        <v>168</v>
      </c>
      <c r="B268" s="97">
        <v>1058</v>
      </c>
      <c r="C268" s="98" t="s">
        <v>100</v>
      </c>
      <c r="D268" s="99">
        <v>2</v>
      </c>
    </row>
    <row r="269" spans="1:4" x14ac:dyDescent="0.25">
      <c r="A269" s="96">
        <v>169</v>
      </c>
      <c r="B269" s="97">
        <v>1059</v>
      </c>
      <c r="C269" s="98" t="s">
        <v>100</v>
      </c>
      <c r="D269" s="99">
        <v>1</v>
      </c>
    </row>
    <row r="270" spans="1:4" x14ac:dyDescent="0.25">
      <c r="A270" s="96">
        <v>169</v>
      </c>
      <c r="B270" s="97">
        <v>1060</v>
      </c>
      <c r="C270" s="98" t="s">
        <v>100</v>
      </c>
      <c r="D270" s="99">
        <v>2</v>
      </c>
    </row>
    <row r="271" spans="1:4" x14ac:dyDescent="0.25">
      <c r="A271" s="96">
        <v>170</v>
      </c>
      <c r="B271" s="97">
        <v>1061</v>
      </c>
      <c r="C271" s="98" t="s">
        <v>100</v>
      </c>
      <c r="D271" s="99">
        <v>1</v>
      </c>
    </row>
    <row r="272" spans="1:4" x14ac:dyDescent="0.25">
      <c r="A272" s="96">
        <v>170</v>
      </c>
      <c r="B272" s="97">
        <v>1062</v>
      </c>
      <c r="C272" s="98" t="s">
        <v>100</v>
      </c>
      <c r="D272" s="99">
        <v>2</v>
      </c>
    </row>
    <row r="273" spans="1:4" x14ac:dyDescent="0.25">
      <c r="A273" s="96">
        <v>171</v>
      </c>
      <c r="B273" s="97">
        <v>1063</v>
      </c>
      <c r="C273" s="98" t="s">
        <v>100</v>
      </c>
      <c r="D273" s="99">
        <v>1</v>
      </c>
    </row>
    <row r="274" spans="1:4" x14ac:dyDescent="0.25">
      <c r="A274" s="96">
        <v>171</v>
      </c>
      <c r="B274" s="97">
        <v>1064</v>
      </c>
      <c r="C274" s="98" t="s">
        <v>100</v>
      </c>
      <c r="D274" s="99">
        <v>2</v>
      </c>
    </row>
    <row r="275" spans="1:4" x14ac:dyDescent="0.25">
      <c r="A275" s="96">
        <v>172</v>
      </c>
      <c r="B275" s="97">
        <v>1065</v>
      </c>
      <c r="C275" s="98" t="s">
        <v>100</v>
      </c>
      <c r="D275" s="99">
        <v>1</v>
      </c>
    </row>
    <row r="276" spans="1:4" x14ac:dyDescent="0.25">
      <c r="A276" s="96">
        <v>172</v>
      </c>
      <c r="B276" s="97">
        <v>1066</v>
      </c>
      <c r="C276" s="98" t="s">
        <v>100</v>
      </c>
      <c r="D276" s="99">
        <v>2</v>
      </c>
    </row>
    <row r="277" spans="1:4" x14ac:dyDescent="0.25">
      <c r="A277" s="96">
        <v>173</v>
      </c>
      <c r="B277" s="97">
        <v>1067</v>
      </c>
      <c r="C277" s="98" t="s">
        <v>100</v>
      </c>
      <c r="D277" s="99">
        <v>1</v>
      </c>
    </row>
    <row r="278" spans="1:4" x14ac:dyDescent="0.25">
      <c r="A278" s="96">
        <v>173</v>
      </c>
      <c r="B278" s="97">
        <v>1068</v>
      </c>
      <c r="C278" s="98" t="s">
        <v>100</v>
      </c>
      <c r="D278" s="99">
        <v>2</v>
      </c>
    </row>
    <row r="279" spans="1:4" x14ac:dyDescent="0.25">
      <c r="A279" s="96">
        <v>174</v>
      </c>
      <c r="B279" s="97">
        <v>1071</v>
      </c>
      <c r="C279" s="98" t="s">
        <v>100</v>
      </c>
      <c r="D279" s="99">
        <v>1</v>
      </c>
    </row>
    <row r="280" spans="1:4" x14ac:dyDescent="0.25">
      <c r="A280" s="96">
        <v>174</v>
      </c>
      <c r="B280" s="97">
        <v>1072</v>
      </c>
      <c r="C280" s="98" t="s">
        <v>100</v>
      </c>
      <c r="D280" s="99">
        <v>2</v>
      </c>
    </row>
    <row r="281" spans="1:4" x14ac:dyDescent="0.25">
      <c r="A281" s="96">
        <v>175</v>
      </c>
      <c r="B281" s="97">
        <v>1078</v>
      </c>
      <c r="C281" s="98" t="s">
        <v>100</v>
      </c>
      <c r="D281" s="99">
        <v>1</v>
      </c>
    </row>
    <row r="282" spans="1:4" x14ac:dyDescent="0.25">
      <c r="A282" s="96">
        <v>175</v>
      </c>
      <c r="B282" s="97">
        <v>1079</v>
      </c>
      <c r="C282" s="98" t="s">
        <v>100</v>
      </c>
      <c r="D282" s="99">
        <v>2</v>
      </c>
    </row>
    <row r="283" spans="1:4" x14ac:dyDescent="0.25">
      <c r="A283" s="96">
        <v>176</v>
      </c>
      <c r="B283" s="97">
        <v>1124</v>
      </c>
      <c r="C283" s="98" t="s">
        <v>100</v>
      </c>
      <c r="D283" s="99">
        <v>1</v>
      </c>
    </row>
    <row r="284" spans="1:4" x14ac:dyDescent="0.25">
      <c r="A284" s="96">
        <v>176</v>
      </c>
      <c r="B284" s="97">
        <v>1125</v>
      </c>
      <c r="C284" s="98" t="s">
        <v>100</v>
      </c>
      <c r="D284" s="99">
        <v>2</v>
      </c>
    </row>
    <row r="285" spans="1:4" x14ac:dyDescent="0.25">
      <c r="A285" s="96">
        <v>177</v>
      </c>
      <c r="B285" s="97">
        <v>1126</v>
      </c>
      <c r="C285" s="98" t="s">
        <v>100</v>
      </c>
      <c r="D285" s="99">
        <v>1</v>
      </c>
    </row>
    <row r="286" spans="1:4" x14ac:dyDescent="0.25">
      <c r="A286" s="96">
        <v>177</v>
      </c>
      <c r="B286" s="97">
        <v>1127</v>
      </c>
      <c r="C286" s="98" t="s">
        <v>100</v>
      </c>
      <c r="D286" s="99">
        <v>2</v>
      </c>
    </row>
    <row r="287" spans="1:4" x14ac:dyDescent="0.25">
      <c r="A287" s="96">
        <v>178</v>
      </c>
      <c r="B287" s="97">
        <v>1128</v>
      </c>
      <c r="C287" s="98" t="s">
        <v>110</v>
      </c>
      <c r="D287" s="99">
        <v>1</v>
      </c>
    </row>
    <row r="288" spans="1:4" x14ac:dyDescent="0.25">
      <c r="A288" s="96">
        <v>178</v>
      </c>
      <c r="B288" s="97">
        <v>1129</v>
      </c>
      <c r="C288" s="98" t="s">
        <v>110</v>
      </c>
      <c r="D288" s="99">
        <v>2</v>
      </c>
    </row>
    <row r="289" spans="1:4" x14ac:dyDescent="0.25">
      <c r="A289" s="96">
        <v>179</v>
      </c>
      <c r="B289" s="97">
        <v>1139</v>
      </c>
      <c r="C289" s="98" t="s">
        <v>100</v>
      </c>
      <c r="D289" s="99">
        <v>1</v>
      </c>
    </row>
    <row r="290" spans="1:4" x14ac:dyDescent="0.25">
      <c r="A290" s="96">
        <v>179</v>
      </c>
      <c r="B290" s="97">
        <v>1140</v>
      </c>
      <c r="C290" s="98" t="s">
        <v>100</v>
      </c>
      <c r="D290" s="99">
        <v>2</v>
      </c>
    </row>
    <row r="291" spans="1:4" x14ac:dyDescent="0.25">
      <c r="A291" s="96">
        <v>180</v>
      </c>
      <c r="B291" s="97">
        <v>1141</v>
      </c>
      <c r="C291" s="98" t="s">
        <v>100</v>
      </c>
      <c r="D291" s="99">
        <v>1</v>
      </c>
    </row>
    <row r="292" spans="1:4" x14ac:dyDescent="0.25">
      <c r="A292" s="96">
        <v>180</v>
      </c>
      <c r="B292" s="97">
        <v>1142</v>
      </c>
      <c r="C292" s="98" t="s">
        <v>100</v>
      </c>
      <c r="D292" s="99">
        <v>2</v>
      </c>
    </row>
    <row r="293" spans="1:4" x14ac:dyDescent="0.25">
      <c r="A293" s="96">
        <v>181</v>
      </c>
      <c r="B293" s="97">
        <v>1143</v>
      </c>
      <c r="C293" s="98" t="s">
        <v>100</v>
      </c>
      <c r="D293" s="99">
        <v>1</v>
      </c>
    </row>
    <row r="294" spans="1:4" x14ac:dyDescent="0.25">
      <c r="A294" s="96">
        <v>181</v>
      </c>
      <c r="B294" s="97">
        <v>1144</v>
      </c>
      <c r="C294" s="98" t="s">
        <v>100</v>
      </c>
      <c r="D294" s="99">
        <v>2</v>
      </c>
    </row>
    <row r="295" spans="1:4" x14ac:dyDescent="0.25">
      <c r="A295" s="96">
        <v>182</v>
      </c>
      <c r="B295" s="97">
        <v>1145</v>
      </c>
      <c r="C295" s="98" t="s">
        <v>100</v>
      </c>
      <c r="D295" s="99">
        <v>1</v>
      </c>
    </row>
    <row r="296" spans="1:4" x14ac:dyDescent="0.25">
      <c r="A296" s="96">
        <v>182</v>
      </c>
      <c r="B296" s="97">
        <v>1146</v>
      </c>
      <c r="C296" s="98" t="s">
        <v>100</v>
      </c>
      <c r="D296" s="99">
        <v>2</v>
      </c>
    </row>
    <row r="297" spans="1:4" x14ac:dyDescent="0.25">
      <c r="A297" s="96">
        <v>183</v>
      </c>
      <c r="B297" s="97">
        <v>1147</v>
      </c>
      <c r="C297" s="98" t="s">
        <v>100</v>
      </c>
      <c r="D297" s="99">
        <v>1</v>
      </c>
    </row>
    <row r="298" spans="1:4" x14ac:dyDescent="0.25">
      <c r="A298" s="96">
        <v>183</v>
      </c>
      <c r="B298" s="97">
        <v>1148</v>
      </c>
      <c r="C298" s="98" t="s">
        <v>100</v>
      </c>
      <c r="D298" s="99">
        <v>2</v>
      </c>
    </row>
    <row r="299" spans="1:4" x14ac:dyDescent="0.25">
      <c r="A299" s="96">
        <v>184</v>
      </c>
      <c r="B299" s="97">
        <v>1149</v>
      </c>
      <c r="C299" s="98" t="s">
        <v>100</v>
      </c>
      <c r="D299" s="99">
        <v>1</v>
      </c>
    </row>
    <row r="300" spans="1:4" x14ac:dyDescent="0.25">
      <c r="A300" s="96">
        <v>184</v>
      </c>
      <c r="B300" s="97">
        <v>1150</v>
      </c>
      <c r="C300" s="98" t="s">
        <v>100</v>
      </c>
      <c r="D300" s="99">
        <v>2</v>
      </c>
    </row>
    <row r="301" spans="1:4" x14ac:dyDescent="0.25">
      <c r="A301" s="96">
        <v>185</v>
      </c>
      <c r="B301" s="97">
        <v>1151</v>
      </c>
      <c r="C301" s="98" t="s">
        <v>100</v>
      </c>
      <c r="D301" s="99">
        <v>1</v>
      </c>
    </row>
    <row r="302" spans="1:4" x14ac:dyDescent="0.25">
      <c r="A302" s="96">
        <v>185</v>
      </c>
      <c r="B302" s="97">
        <v>1152</v>
      </c>
      <c r="C302" s="98" t="s">
        <v>100</v>
      </c>
      <c r="D302" s="99">
        <v>2</v>
      </c>
    </row>
    <row r="303" spans="1:4" x14ac:dyDescent="0.25">
      <c r="A303" s="96">
        <v>186</v>
      </c>
      <c r="B303" s="97">
        <v>1153</v>
      </c>
      <c r="C303" s="98" t="s">
        <v>100</v>
      </c>
      <c r="D303" s="99">
        <v>1</v>
      </c>
    </row>
    <row r="304" spans="1:4" x14ac:dyDescent="0.25">
      <c r="A304" s="96">
        <v>186</v>
      </c>
      <c r="B304" s="97">
        <v>1154</v>
      </c>
      <c r="C304" s="98" t="s">
        <v>100</v>
      </c>
      <c r="D304" s="99">
        <v>2</v>
      </c>
    </row>
    <row r="305" spans="1:4" x14ac:dyDescent="0.25">
      <c r="A305" s="96">
        <v>187</v>
      </c>
      <c r="B305" s="97">
        <v>1324</v>
      </c>
      <c r="C305" s="98" t="s">
        <v>100</v>
      </c>
      <c r="D305" s="99">
        <v>2</v>
      </c>
    </row>
    <row r="306" spans="1:4" x14ac:dyDescent="0.25">
      <c r="A306" s="96">
        <v>187</v>
      </c>
      <c r="B306" s="97">
        <v>1325</v>
      </c>
      <c r="C306" s="98" t="s">
        <v>100</v>
      </c>
      <c r="D306" s="99">
        <v>1</v>
      </c>
    </row>
    <row r="307" spans="1:4" x14ac:dyDescent="0.25">
      <c r="A307" s="96">
        <v>188</v>
      </c>
      <c r="B307" s="97">
        <v>1191</v>
      </c>
      <c r="C307" s="98" t="s">
        <v>100</v>
      </c>
      <c r="D307" s="99">
        <v>2</v>
      </c>
    </row>
    <row r="308" spans="1:4" x14ac:dyDescent="0.25">
      <c r="A308" s="96">
        <v>188</v>
      </c>
      <c r="B308" s="97">
        <v>1192</v>
      </c>
      <c r="C308" s="98" t="s">
        <v>100</v>
      </c>
      <c r="D308" s="99">
        <v>1</v>
      </c>
    </row>
    <row r="309" spans="1:4" x14ac:dyDescent="0.25">
      <c r="A309" s="96">
        <v>189</v>
      </c>
      <c r="B309" s="97">
        <v>1233</v>
      </c>
      <c r="C309" s="98" t="s">
        <v>100</v>
      </c>
      <c r="D309" s="99" t="s">
        <v>300</v>
      </c>
    </row>
    <row r="310" spans="1:4" x14ac:dyDescent="0.25">
      <c r="A310" s="96">
        <v>189</v>
      </c>
      <c r="B310" s="97">
        <v>1234</v>
      </c>
      <c r="C310" s="98" t="s">
        <v>100</v>
      </c>
      <c r="D310" s="99" t="s">
        <v>300</v>
      </c>
    </row>
    <row r="311" spans="1:4" x14ac:dyDescent="0.25">
      <c r="A311" s="96">
        <v>190</v>
      </c>
      <c r="B311" s="97">
        <v>1238</v>
      </c>
      <c r="C311" s="98" t="s">
        <v>100</v>
      </c>
      <c r="D311" s="99" t="s">
        <v>300</v>
      </c>
    </row>
    <row r="312" spans="1:4" x14ac:dyDescent="0.25">
      <c r="A312" s="96">
        <v>190</v>
      </c>
      <c r="B312" s="97">
        <v>1239</v>
      </c>
      <c r="C312" s="98" t="s">
        <v>100</v>
      </c>
      <c r="D312" s="99" t="s">
        <v>300</v>
      </c>
    </row>
    <row r="313" spans="1:4" x14ac:dyDescent="0.25">
      <c r="A313" s="96">
        <v>191</v>
      </c>
      <c r="B313" s="97">
        <v>1240</v>
      </c>
      <c r="C313" s="98" t="s">
        <v>100</v>
      </c>
      <c r="D313" s="99" t="s">
        <v>300</v>
      </c>
    </row>
    <row r="314" spans="1:4" x14ac:dyDescent="0.25">
      <c r="A314" s="96">
        <v>191</v>
      </c>
      <c r="B314" s="97">
        <v>1241</v>
      </c>
      <c r="C314" s="98" t="s">
        <v>100</v>
      </c>
      <c r="D314" s="99" t="s">
        <v>300</v>
      </c>
    </row>
    <row r="315" spans="1:4" x14ac:dyDescent="0.25">
      <c r="A315" s="96">
        <v>192</v>
      </c>
      <c r="B315" s="97">
        <v>1242</v>
      </c>
      <c r="C315" s="98" t="s">
        <v>100</v>
      </c>
      <c r="D315" s="99" t="s">
        <v>300</v>
      </c>
    </row>
    <row r="316" spans="1:4" x14ac:dyDescent="0.25">
      <c r="A316" s="96">
        <v>192</v>
      </c>
      <c r="B316" s="97">
        <v>1243</v>
      </c>
      <c r="C316" s="98" t="s">
        <v>100</v>
      </c>
      <c r="D316" s="99" t="s">
        <v>300</v>
      </c>
    </row>
    <row r="317" spans="1:4" x14ac:dyDescent="0.25">
      <c r="A317" s="96">
        <v>193</v>
      </c>
      <c r="B317" s="97">
        <v>1244</v>
      </c>
      <c r="C317" s="98" t="s">
        <v>100</v>
      </c>
      <c r="D317" s="99" t="s">
        <v>300</v>
      </c>
    </row>
    <row r="318" spans="1:4" x14ac:dyDescent="0.25">
      <c r="A318" s="96">
        <v>193</v>
      </c>
      <c r="B318" s="97">
        <v>1245</v>
      </c>
      <c r="C318" s="98" t="s">
        <v>100</v>
      </c>
      <c r="D318" s="99" t="s">
        <v>300</v>
      </c>
    </row>
    <row r="319" spans="1:4" x14ac:dyDescent="0.25">
      <c r="A319" s="96">
        <v>194</v>
      </c>
      <c r="B319" s="97">
        <v>1246</v>
      </c>
      <c r="C319" s="98" t="s">
        <v>100</v>
      </c>
      <c r="D319" s="99" t="s">
        <v>300</v>
      </c>
    </row>
    <row r="320" spans="1:4" x14ac:dyDescent="0.25">
      <c r="A320" s="96">
        <v>194</v>
      </c>
      <c r="B320" s="97">
        <v>1247</v>
      </c>
      <c r="C320" s="98" t="s">
        <v>100</v>
      </c>
      <c r="D320" s="99" t="s">
        <v>300</v>
      </c>
    </row>
    <row r="321" spans="1:4" x14ac:dyDescent="0.25">
      <c r="A321" s="96">
        <v>195</v>
      </c>
      <c r="B321" s="97">
        <v>1248</v>
      </c>
      <c r="C321" s="98" t="s">
        <v>100</v>
      </c>
      <c r="D321" s="99" t="s">
        <v>300</v>
      </c>
    </row>
    <row r="322" spans="1:4" x14ac:dyDescent="0.25">
      <c r="A322" s="96">
        <v>195</v>
      </c>
      <c r="B322" s="97">
        <v>1249</v>
      </c>
      <c r="C322" s="98" t="s">
        <v>100</v>
      </c>
      <c r="D322" s="99" t="s">
        <v>300</v>
      </c>
    </row>
    <row r="323" spans="1:4" x14ac:dyDescent="0.25">
      <c r="A323" s="96">
        <v>196</v>
      </c>
      <c r="B323" s="97">
        <v>1250</v>
      </c>
      <c r="C323" s="98" t="s">
        <v>100</v>
      </c>
      <c r="D323" s="99" t="s">
        <v>300</v>
      </c>
    </row>
    <row r="324" spans="1:4" x14ac:dyDescent="0.25">
      <c r="A324" s="96">
        <v>196</v>
      </c>
      <c r="B324" s="97">
        <v>1251</v>
      </c>
      <c r="C324" s="98" t="s">
        <v>100</v>
      </c>
      <c r="D324" s="99" t="s">
        <v>300</v>
      </c>
    </row>
    <row r="325" spans="1:4" x14ac:dyDescent="0.25">
      <c r="A325" s="96">
        <v>197</v>
      </c>
      <c r="B325" s="97">
        <v>1252</v>
      </c>
      <c r="C325" s="98" t="s">
        <v>100</v>
      </c>
      <c r="D325" s="99" t="s">
        <v>300</v>
      </c>
    </row>
    <row r="326" spans="1:4" x14ac:dyDescent="0.25">
      <c r="A326" s="96">
        <v>197</v>
      </c>
      <c r="B326" s="97">
        <v>1253</v>
      </c>
      <c r="C326" s="98" t="s">
        <v>100</v>
      </c>
      <c r="D326" s="99" t="s">
        <v>300</v>
      </c>
    </row>
    <row r="327" spans="1:4" x14ac:dyDescent="0.25">
      <c r="A327" s="96">
        <v>198</v>
      </c>
      <c r="B327" s="97">
        <v>1254</v>
      </c>
      <c r="C327" s="98" t="s">
        <v>100</v>
      </c>
      <c r="D327" s="99" t="s">
        <v>300</v>
      </c>
    </row>
    <row r="328" spans="1:4" x14ac:dyDescent="0.25">
      <c r="A328" s="96">
        <v>198</v>
      </c>
      <c r="B328" s="97">
        <v>1255</v>
      </c>
      <c r="C328" s="98" t="s">
        <v>100</v>
      </c>
      <c r="D328" s="99" t="s">
        <v>300</v>
      </c>
    </row>
    <row r="329" spans="1:4" x14ac:dyDescent="0.25">
      <c r="A329" s="96">
        <v>199</v>
      </c>
      <c r="B329" s="97">
        <v>1256</v>
      </c>
      <c r="C329" s="98" t="s">
        <v>100</v>
      </c>
      <c r="D329" s="99" t="s">
        <v>300</v>
      </c>
    </row>
    <row r="330" spans="1:4" x14ac:dyDescent="0.25">
      <c r="A330" s="96">
        <v>199</v>
      </c>
      <c r="B330" s="97">
        <v>1257</v>
      </c>
      <c r="C330" s="98" t="s">
        <v>100</v>
      </c>
      <c r="D330" s="99" t="s">
        <v>300</v>
      </c>
    </row>
    <row r="331" spans="1:4" x14ac:dyDescent="0.25">
      <c r="A331" s="96">
        <v>201</v>
      </c>
      <c r="B331" s="97">
        <v>1265</v>
      </c>
      <c r="C331" s="98" t="s">
        <v>100</v>
      </c>
      <c r="D331" s="99" t="s">
        <v>300</v>
      </c>
    </row>
    <row r="332" spans="1:4" x14ac:dyDescent="0.25">
      <c r="A332" s="96">
        <v>201</v>
      </c>
      <c r="B332" s="97">
        <v>1266</v>
      </c>
      <c r="C332" s="98" t="s">
        <v>100</v>
      </c>
      <c r="D332" s="99" t="s">
        <v>300</v>
      </c>
    </row>
    <row r="333" spans="1:4" x14ac:dyDescent="0.25">
      <c r="A333" s="96">
        <v>202</v>
      </c>
      <c r="B333" s="97">
        <v>1267</v>
      </c>
      <c r="C333" s="98" t="s">
        <v>100</v>
      </c>
      <c r="D333" s="99" t="s">
        <v>300</v>
      </c>
    </row>
    <row r="334" spans="1:4" x14ac:dyDescent="0.25">
      <c r="A334" s="96">
        <v>202</v>
      </c>
      <c r="B334" s="97">
        <v>1268</v>
      </c>
      <c r="C334" s="98" t="s">
        <v>100</v>
      </c>
      <c r="D334" s="99" t="s">
        <v>300</v>
      </c>
    </row>
    <row r="335" spans="1:4" x14ac:dyDescent="0.25">
      <c r="A335" s="96">
        <v>203</v>
      </c>
      <c r="B335" s="97">
        <v>1269</v>
      </c>
      <c r="C335" s="98" t="s">
        <v>100</v>
      </c>
      <c r="D335" s="99" t="s">
        <v>300</v>
      </c>
    </row>
    <row r="336" spans="1:4" x14ac:dyDescent="0.25">
      <c r="A336" s="96">
        <v>203</v>
      </c>
      <c r="B336" s="97">
        <v>1270</v>
      </c>
      <c r="C336" s="98" t="s">
        <v>100</v>
      </c>
      <c r="D336" s="99" t="s">
        <v>300</v>
      </c>
    </row>
    <row r="337" spans="1:4" x14ac:dyDescent="0.25">
      <c r="A337" s="96">
        <v>204</v>
      </c>
      <c r="B337" s="97">
        <v>1271</v>
      </c>
      <c r="C337" s="98" t="s">
        <v>100</v>
      </c>
      <c r="D337" s="99" t="s">
        <v>300</v>
      </c>
    </row>
    <row r="338" spans="1:4" x14ac:dyDescent="0.25">
      <c r="A338" s="96">
        <v>204</v>
      </c>
      <c r="B338" s="97">
        <v>1272</v>
      </c>
      <c r="C338" s="98" t="s">
        <v>100</v>
      </c>
      <c r="D338" s="99" t="s">
        <v>300</v>
      </c>
    </row>
    <row r="339" spans="1:4" x14ac:dyDescent="0.25">
      <c r="A339" s="96">
        <v>205</v>
      </c>
      <c r="B339" s="97">
        <v>1273</v>
      </c>
      <c r="C339" s="98" t="s">
        <v>100</v>
      </c>
      <c r="D339" s="99" t="s">
        <v>300</v>
      </c>
    </row>
    <row r="340" spans="1:4" x14ac:dyDescent="0.25">
      <c r="A340" s="96">
        <v>205</v>
      </c>
      <c r="B340" s="97">
        <v>1274</v>
      </c>
      <c r="C340" s="98" t="s">
        <v>100</v>
      </c>
      <c r="D340" s="99" t="s">
        <v>300</v>
      </c>
    </row>
    <row r="341" spans="1:4" x14ac:dyDescent="0.25">
      <c r="A341" s="96">
        <v>206</v>
      </c>
      <c r="B341" s="97">
        <v>1275</v>
      </c>
      <c r="C341" s="98" t="s">
        <v>100</v>
      </c>
      <c r="D341" s="99" t="s">
        <v>300</v>
      </c>
    </row>
    <row r="342" spans="1:4" x14ac:dyDescent="0.25">
      <c r="A342" s="96">
        <v>206</v>
      </c>
      <c r="B342" s="97">
        <v>1276</v>
      </c>
      <c r="C342" s="98" t="s">
        <v>100</v>
      </c>
      <c r="D342" s="99" t="s">
        <v>300</v>
      </c>
    </row>
    <row r="343" spans="1:4" x14ac:dyDescent="0.25">
      <c r="A343" s="96">
        <v>207</v>
      </c>
      <c r="B343" s="97">
        <v>1277</v>
      </c>
      <c r="C343" s="98" t="s">
        <v>100</v>
      </c>
      <c r="D343" s="99" t="s">
        <v>300</v>
      </c>
    </row>
    <row r="344" spans="1:4" x14ac:dyDescent="0.25">
      <c r="A344" s="96">
        <v>207</v>
      </c>
      <c r="B344" s="97">
        <v>1278</v>
      </c>
      <c r="C344" s="98" t="s">
        <v>100</v>
      </c>
      <c r="D344" s="99" t="s">
        <v>300</v>
      </c>
    </row>
    <row r="345" spans="1:4" x14ac:dyDescent="0.25">
      <c r="A345" s="96">
        <v>208</v>
      </c>
      <c r="B345" s="97">
        <v>1279</v>
      </c>
      <c r="C345" s="98" t="s">
        <v>100</v>
      </c>
      <c r="D345" s="99" t="s">
        <v>300</v>
      </c>
    </row>
    <row r="346" spans="1:4" x14ac:dyDescent="0.25">
      <c r="A346" s="96">
        <v>208</v>
      </c>
      <c r="B346" s="97">
        <v>1280</v>
      </c>
      <c r="C346" s="98" t="s">
        <v>100</v>
      </c>
      <c r="D346" s="99" t="s">
        <v>300</v>
      </c>
    </row>
    <row r="347" spans="1:4" x14ac:dyDescent="0.25">
      <c r="A347" s="96">
        <v>209</v>
      </c>
      <c r="B347" s="97">
        <v>1286</v>
      </c>
      <c r="C347" s="98" t="s">
        <v>100</v>
      </c>
      <c r="D347" s="99">
        <v>2</v>
      </c>
    </row>
    <row r="348" spans="1:4" x14ac:dyDescent="0.25">
      <c r="A348" s="96">
        <v>209</v>
      </c>
      <c r="B348" s="97">
        <v>1287</v>
      </c>
      <c r="C348" s="98" t="s">
        <v>100</v>
      </c>
      <c r="D348" s="99">
        <v>1</v>
      </c>
    </row>
    <row r="349" spans="1:4" x14ac:dyDescent="0.25">
      <c r="A349" s="96">
        <v>210</v>
      </c>
      <c r="B349" s="97">
        <v>1293</v>
      </c>
      <c r="C349" s="98" t="s">
        <v>100</v>
      </c>
      <c r="D349" s="99">
        <v>2</v>
      </c>
    </row>
    <row r="350" spans="1:4" x14ac:dyDescent="0.25">
      <c r="A350" s="96">
        <v>210</v>
      </c>
      <c r="B350" s="97">
        <v>1294</v>
      </c>
      <c r="C350" s="98" t="s">
        <v>100</v>
      </c>
      <c r="D350" s="99">
        <v>1</v>
      </c>
    </row>
    <row r="351" spans="1:4" x14ac:dyDescent="0.25">
      <c r="A351" s="96">
        <v>211</v>
      </c>
      <c r="B351" s="97">
        <v>1295</v>
      </c>
      <c r="C351" s="98" t="s">
        <v>100</v>
      </c>
      <c r="D351" s="99">
        <v>2</v>
      </c>
    </row>
    <row r="352" spans="1:4" x14ac:dyDescent="0.25">
      <c r="A352" s="96">
        <v>211</v>
      </c>
      <c r="B352" s="97">
        <v>1296</v>
      </c>
      <c r="C352" s="98" t="s">
        <v>100</v>
      </c>
      <c r="D352" s="99">
        <v>1</v>
      </c>
    </row>
    <row r="353" spans="1:4" x14ac:dyDescent="0.25">
      <c r="A353" s="96">
        <v>212</v>
      </c>
      <c r="B353" s="97">
        <v>1297</v>
      </c>
      <c r="C353" s="98" t="s">
        <v>100</v>
      </c>
      <c r="D353" s="99">
        <v>2</v>
      </c>
    </row>
    <row r="354" spans="1:4" x14ac:dyDescent="0.25">
      <c r="A354" s="96">
        <v>212</v>
      </c>
      <c r="B354" s="97">
        <v>1298</v>
      </c>
      <c r="C354" s="98" t="s">
        <v>100</v>
      </c>
      <c r="D354" s="99">
        <v>1</v>
      </c>
    </row>
    <row r="355" spans="1:4" x14ac:dyDescent="0.25">
      <c r="A355" s="96">
        <v>213</v>
      </c>
      <c r="B355" s="97">
        <v>1299</v>
      </c>
      <c r="C355" s="98" t="s">
        <v>100</v>
      </c>
      <c r="D355" s="99">
        <v>2</v>
      </c>
    </row>
    <row r="356" spans="1:4" x14ac:dyDescent="0.25">
      <c r="A356" s="96">
        <v>213</v>
      </c>
      <c r="B356" s="97">
        <v>1300</v>
      </c>
      <c r="C356" s="98" t="s">
        <v>100</v>
      </c>
      <c r="D356" s="99">
        <v>1</v>
      </c>
    </row>
    <row r="357" spans="1:4" x14ac:dyDescent="0.25">
      <c r="A357" s="96">
        <v>214</v>
      </c>
      <c r="B357" s="97">
        <v>1326</v>
      </c>
      <c r="C357" s="98" t="s">
        <v>100</v>
      </c>
      <c r="D357" s="99">
        <v>2</v>
      </c>
    </row>
    <row r="358" spans="1:4" x14ac:dyDescent="0.25">
      <c r="A358" s="96">
        <v>214</v>
      </c>
      <c r="B358" s="97">
        <v>1327</v>
      </c>
      <c r="C358" s="98" t="s">
        <v>100</v>
      </c>
      <c r="D358" s="99">
        <v>1</v>
      </c>
    </row>
    <row r="359" spans="1:4" x14ac:dyDescent="0.25">
      <c r="A359" s="96">
        <v>215</v>
      </c>
      <c r="B359" s="97">
        <v>1328</v>
      </c>
      <c r="C359" s="98" t="s">
        <v>100</v>
      </c>
      <c r="D359" s="99">
        <v>2</v>
      </c>
    </row>
    <row r="360" spans="1:4" x14ac:dyDescent="0.25">
      <c r="A360" s="96">
        <v>215</v>
      </c>
      <c r="B360" s="97">
        <v>1329</v>
      </c>
      <c r="C360" s="98" t="s">
        <v>100</v>
      </c>
      <c r="D360" s="99">
        <v>1</v>
      </c>
    </row>
    <row r="361" spans="1:4" x14ac:dyDescent="0.25">
      <c r="A361" s="96">
        <v>216</v>
      </c>
      <c r="B361" s="97">
        <v>1330</v>
      </c>
      <c r="C361" s="98" t="s">
        <v>100</v>
      </c>
      <c r="D361" s="99">
        <v>2</v>
      </c>
    </row>
    <row r="362" spans="1:4" x14ac:dyDescent="0.25">
      <c r="A362" s="96">
        <v>216</v>
      </c>
      <c r="B362" s="97">
        <v>1331</v>
      </c>
      <c r="C362" s="98" t="s">
        <v>100</v>
      </c>
      <c r="D362" s="99">
        <v>1</v>
      </c>
    </row>
    <row r="363" spans="1:4" x14ac:dyDescent="0.25">
      <c r="A363" s="96">
        <v>217</v>
      </c>
      <c r="B363" s="97">
        <v>1332</v>
      </c>
      <c r="C363" s="98" t="s">
        <v>100</v>
      </c>
      <c r="D363" s="99">
        <v>2</v>
      </c>
    </row>
    <row r="364" spans="1:4" x14ac:dyDescent="0.25">
      <c r="A364" s="96">
        <v>217</v>
      </c>
      <c r="B364" s="97">
        <v>1333</v>
      </c>
      <c r="C364" s="98" t="s">
        <v>100</v>
      </c>
      <c r="D364" s="99">
        <v>1</v>
      </c>
    </row>
    <row r="365" spans="1:4" x14ac:dyDescent="0.25">
      <c r="A365" s="96">
        <v>218</v>
      </c>
      <c r="B365" s="97">
        <v>1334</v>
      </c>
      <c r="C365" s="98" t="s">
        <v>100</v>
      </c>
      <c r="D365" s="99">
        <v>2</v>
      </c>
    </row>
    <row r="366" spans="1:4" x14ac:dyDescent="0.25">
      <c r="A366" s="96">
        <v>218</v>
      </c>
      <c r="B366" s="97">
        <v>1335</v>
      </c>
      <c r="C366" s="98" t="s">
        <v>100</v>
      </c>
      <c r="D366" s="99">
        <v>1</v>
      </c>
    </row>
    <row r="367" spans="1:4" x14ac:dyDescent="0.25">
      <c r="A367" s="96">
        <v>219</v>
      </c>
      <c r="B367" s="97">
        <v>1336</v>
      </c>
      <c r="C367" s="98" t="s">
        <v>100</v>
      </c>
      <c r="D367" s="99">
        <v>2</v>
      </c>
    </row>
    <row r="368" spans="1:4" x14ac:dyDescent="0.25">
      <c r="A368" s="96">
        <v>219</v>
      </c>
      <c r="B368" s="97">
        <v>1337</v>
      </c>
      <c r="C368" s="98" t="s">
        <v>100</v>
      </c>
      <c r="D368" s="99">
        <v>1</v>
      </c>
    </row>
    <row r="369" spans="1:4" x14ac:dyDescent="0.25">
      <c r="A369" s="96">
        <v>220</v>
      </c>
      <c r="B369" s="97">
        <v>1338</v>
      </c>
      <c r="C369" s="98" t="s">
        <v>100</v>
      </c>
      <c r="D369" s="99">
        <v>2</v>
      </c>
    </row>
    <row r="370" spans="1:4" x14ac:dyDescent="0.25">
      <c r="A370" s="96">
        <v>220</v>
      </c>
      <c r="B370" s="97">
        <v>1339</v>
      </c>
      <c r="C370" s="98" t="s">
        <v>100</v>
      </c>
      <c r="D370" s="99">
        <v>1</v>
      </c>
    </row>
    <row r="371" spans="1:4" x14ac:dyDescent="0.25">
      <c r="A371" s="96">
        <v>221</v>
      </c>
      <c r="B371" s="97">
        <v>1340</v>
      </c>
      <c r="C371" s="98" t="s">
        <v>100</v>
      </c>
      <c r="D371" s="99">
        <v>2</v>
      </c>
    </row>
    <row r="372" spans="1:4" x14ac:dyDescent="0.25">
      <c r="A372" s="96">
        <v>221</v>
      </c>
      <c r="B372" s="97">
        <v>1341</v>
      </c>
      <c r="C372" s="98" t="s">
        <v>100</v>
      </c>
      <c r="D372" s="99">
        <v>1</v>
      </c>
    </row>
    <row r="373" spans="1:4" x14ac:dyDescent="0.25">
      <c r="A373" s="96">
        <v>222</v>
      </c>
      <c r="B373" s="97">
        <v>1342</v>
      </c>
      <c r="C373" s="98" t="s">
        <v>100</v>
      </c>
      <c r="D373" s="99">
        <v>2</v>
      </c>
    </row>
    <row r="374" spans="1:4" x14ac:dyDescent="0.25">
      <c r="A374" s="96">
        <v>222</v>
      </c>
      <c r="B374" s="97">
        <v>1343</v>
      </c>
      <c r="C374" s="98" t="s">
        <v>100</v>
      </c>
      <c r="D374" s="99">
        <v>1</v>
      </c>
    </row>
    <row r="375" spans="1:4" x14ac:dyDescent="0.25">
      <c r="A375" s="96">
        <v>223</v>
      </c>
      <c r="B375" s="97">
        <v>1344</v>
      </c>
      <c r="C375" s="98" t="s">
        <v>100</v>
      </c>
      <c r="D375" s="99">
        <v>2</v>
      </c>
    </row>
    <row r="376" spans="1:4" x14ac:dyDescent="0.25">
      <c r="A376" s="96">
        <v>223</v>
      </c>
      <c r="B376" s="97">
        <v>1345</v>
      </c>
      <c r="C376" s="98" t="s">
        <v>100</v>
      </c>
      <c r="D376" s="99">
        <v>1</v>
      </c>
    </row>
    <row r="377" spans="1:4" x14ac:dyDescent="0.25">
      <c r="A377" s="96">
        <v>224</v>
      </c>
      <c r="B377" s="97">
        <v>1353</v>
      </c>
      <c r="C377" s="98" t="s">
        <v>100</v>
      </c>
      <c r="D377" s="99">
        <v>2</v>
      </c>
    </row>
    <row r="378" spans="1:4" x14ac:dyDescent="0.25">
      <c r="A378" s="96">
        <v>224</v>
      </c>
      <c r="B378" s="97">
        <v>1354</v>
      </c>
      <c r="C378" s="98" t="s">
        <v>100</v>
      </c>
      <c r="D378" s="99">
        <v>1</v>
      </c>
    </row>
    <row r="379" spans="1:4" x14ac:dyDescent="0.25">
      <c r="A379" s="96">
        <v>225</v>
      </c>
      <c r="B379" s="97">
        <v>1355</v>
      </c>
      <c r="C379" s="98" t="s">
        <v>100</v>
      </c>
      <c r="D379" s="99">
        <v>2</v>
      </c>
    </row>
    <row r="380" spans="1:4" x14ac:dyDescent="0.25">
      <c r="A380" s="96">
        <v>225</v>
      </c>
      <c r="B380" s="97">
        <v>1356</v>
      </c>
      <c r="C380" s="98" t="s">
        <v>100</v>
      </c>
      <c r="D380" s="99">
        <v>1</v>
      </c>
    </row>
    <row r="381" spans="1:4" x14ac:dyDescent="0.25">
      <c r="A381" s="96">
        <v>226</v>
      </c>
      <c r="B381" s="97">
        <v>1357</v>
      </c>
      <c r="C381" s="98" t="s">
        <v>100</v>
      </c>
      <c r="D381" s="99">
        <v>2</v>
      </c>
    </row>
    <row r="382" spans="1:4" x14ac:dyDescent="0.25">
      <c r="A382" s="96">
        <v>226</v>
      </c>
      <c r="B382" s="97">
        <v>1358</v>
      </c>
      <c r="C382" s="98" t="s">
        <v>100</v>
      </c>
      <c r="D382" s="99">
        <v>1</v>
      </c>
    </row>
    <row r="383" spans="1:4" x14ac:dyDescent="0.25">
      <c r="A383" s="96">
        <v>227</v>
      </c>
      <c r="B383" s="97">
        <v>1359</v>
      </c>
      <c r="C383" s="98" t="s">
        <v>100</v>
      </c>
      <c r="D383" s="99">
        <v>2</v>
      </c>
    </row>
    <row r="384" spans="1:4" x14ac:dyDescent="0.25">
      <c r="A384" s="96">
        <v>227</v>
      </c>
      <c r="B384" s="97">
        <v>1360</v>
      </c>
      <c r="C384" s="98" t="s">
        <v>100</v>
      </c>
      <c r="D384" s="99">
        <v>1</v>
      </c>
    </row>
    <row r="385" spans="1:4" x14ac:dyDescent="0.25">
      <c r="A385" s="96">
        <v>228</v>
      </c>
      <c r="B385" s="97">
        <v>1361</v>
      </c>
      <c r="C385" s="98" t="s">
        <v>111</v>
      </c>
      <c r="D385" s="99" t="s">
        <v>62</v>
      </c>
    </row>
    <row r="386" spans="1:4" x14ac:dyDescent="0.25">
      <c r="A386" s="96">
        <v>228</v>
      </c>
      <c r="B386" s="97">
        <v>1399</v>
      </c>
      <c r="C386" s="98" t="s">
        <v>111</v>
      </c>
      <c r="D386" s="99" t="s">
        <v>62</v>
      </c>
    </row>
    <row r="387" spans="1:4" x14ac:dyDescent="0.25">
      <c r="A387" s="96">
        <v>229</v>
      </c>
      <c r="B387" s="97">
        <v>1362</v>
      </c>
      <c r="C387" s="98" t="s">
        <v>111</v>
      </c>
      <c r="D387" s="99" t="s">
        <v>62</v>
      </c>
    </row>
    <row r="388" spans="1:4" x14ac:dyDescent="0.25">
      <c r="A388" s="96">
        <v>229</v>
      </c>
      <c r="B388" s="97">
        <v>1400</v>
      </c>
      <c r="C388" s="98" t="s">
        <v>111</v>
      </c>
      <c r="D388" s="99" t="s">
        <v>62</v>
      </c>
    </row>
    <row r="389" spans="1:4" x14ac:dyDescent="0.25">
      <c r="A389" s="96">
        <v>230</v>
      </c>
      <c r="B389" s="97">
        <v>1363</v>
      </c>
      <c r="C389" s="98" t="s">
        <v>100</v>
      </c>
      <c r="D389" s="99" t="s">
        <v>62</v>
      </c>
    </row>
    <row r="390" spans="1:4" x14ac:dyDescent="0.25">
      <c r="A390" s="96">
        <v>230</v>
      </c>
      <c r="B390" s="97">
        <v>1401</v>
      </c>
      <c r="C390" s="98" t="s">
        <v>100</v>
      </c>
      <c r="D390" s="99" t="s">
        <v>62</v>
      </c>
    </row>
    <row r="391" spans="1:4" x14ac:dyDescent="0.25">
      <c r="A391" s="96">
        <v>231</v>
      </c>
      <c r="B391" s="97">
        <v>1371</v>
      </c>
      <c r="C391" s="98" t="s">
        <v>88</v>
      </c>
      <c r="D391" s="99">
        <v>2</v>
      </c>
    </row>
    <row r="392" spans="1:4" x14ac:dyDescent="0.25">
      <c r="A392" s="96">
        <v>231</v>
      </c>
      <c r="B392" s="97">
        <v>1372</v>
      </c>
      <c r="C392" s="98" t="s">
        <v>88</v>
      </c>
      <c r="D392" s="99">
        <v>1</v>
      </c>
    </row>
    <row r="393" spans="1:4" x14ac:dyDescent="0.25">
      <c r="A393" s="96">
        <v>233</v>
      </c>
      <c r="B393" s="97">
        <v>1375</v>
      </c>
      <c r="C393" s="98" t="s">
        <v>88</v>
      </c>
      <c r="D393" s="99">
        <v>2</v>
      </c>
    </row>
    <row r="394" spans="1:4" x14ac:dyDescent="0.25">
      <c r="A394" s="96">
        <v>233</v>
      </c>
      <c r="B394" s="97">
        <v>1376</v>
      </c>
      <c r="C394" s="98" t="s">
        <v>88</v>
      </c>
      <c r="D394" s="99">
        <v>1</v>
      </c>
    </row>
    <row r="395" spans="1:4" x14ac:dyDescent="0.25">
      <c r="A395" s="96">
        <v>234</v>
      </c>
      <c r="B395" s="97">
        <v>1377</v>
      </c>
      <c r="C395" s="98" t="s">
        <v>88</v>
      </c>
      <c r="D395" s="99">
        <v>2</v>
      </c>
    </row>
    <row r="396" spans="1:4" x14ac:dyDescent="0.25">
      <c r="A396" s="96">
        <v>234</v>
      </c>
      <c r="B396" s="97">
        <v>1378</v>
      </c>
      <c r="C396" s="98" t="s">
        <v>88</v>
      </c>
      <c r="D396" s="99">
        <v>1</v>
      </c>
    </row>
    <row r="397" spans="1:4" x14ac:dyDescent="0.25">
      <c r="A397" s="96">
        <v>235</v>
      </c>
      <c r="B397" s="97">
        <v>1379</v>
      </c>
      <c r="C397" s="98" t="s">
        <v>88</v>
      </c>
      <c r="D397" s="99">
        <v>2</v>
      </c>
    </row>
    <row r="398" spans="1:4" x14ac:dyDescent="0.25">
      <c r="A398" s="96">
        <v>235</v>
      </c>
      <c r="B398" s="97">
        <v>1380</v>
      </c>
      <c r="C398" s="98" t="s">
        <v>88</v>
      </c>
      <c r="D398" s="99">
        <v>1</v>
      </c>
    </row>
    <row r="399" spans="1:4" x14ac:dyDescent="0.25">
      <c r="A399" s="96">
        <v>236</v>
      </c>
      <c r="B399" s="97">
        <v>1381</v>
      </c>
      <c r="C399" s="98" t="s">
        <v>88</v>
      </c>
      <c r="D399" s="99">
        <v>2</v>
      </c>
    </row>
    <row r="400" spans="1:4" x14ac:dyDescent="0.25">
      <c r="A400" s="96">
        <v>236</v>
      </c>
      <c r="B400" s="97">
        <v>1382</v>
      </c>
      <c r="C400" s="98" t="s">
        <v>88</v>
      </c>
      <c r="D400" s="99">
        <v>1</v>
      </c>
    </row>
    <row r="401" spans="1:4" x14ac:dyDescent="0.25">
      <c r="A401" s="96">
        <v>237</v>
      </c>
      <c r="B401" s="97">
        <v>1383</v>
      </c>
      <c r="C401" s="98" t="s">
        <v>88</v>
      </c>
      <c r="D401" s="99">
        <v>2</v>
      </c>
    </row>
    <row r="402" spans="1:4" x14ac:dyDescent="0.25">
      <c r="A402" s="96">
        <v>237</v>
      </c>
      <c r="B402" s="97">
        <v>1384</v>
      </c>
      <c r="C402" s="98" t="s">
        <v>88</v>
      </c>
      <c r="D402" s="99">
        <v>1</v>
      </c>
    </row>
    <row r="403" spans="1:4" x14ac:dyDescent="0.25">
      <c r="A403" s="96">
        <v>238</v>
      </c>
      <c r="B403" s="97">
        <v>1385</v>
      </c>
      <c r="C403" s="98" t="s">
        <v>100</v>
      </c>
      <c r="D403" s="99">
        <v>2</v>
      </c>
    </row>
    <row r="404" spans="1:4" x14ac:dyDescent="0.25">
      <c r="A404" s="96">
        <v>238</v>
      </c>
      <c r="B404" s="97">
        <v>1386</v>
      </c>
      <c r="C404" s="98" t="s">
        <v>100</v>
      </c>
      <c r="D404" s="99">
        <v>1</v>
      </c>
    </row>
    <row r="405" spans="1:4" x14ac:dyDescent="0.25">
      <c r="A405" s="96">
        <v>241</v>
      </c>
      <c r="B405" s="97">
        <v>1042</v>
      </c>
      <c r="C405" s="98" t="s">
        <v>112</v>
      </c>
      <c r="D405" s="99">
        <v>2</v>
      </c>
    </row>
    <row r="406" spans="1:4" x14ac:dyDescent="0.25">
      <c r="A406" s="96">
        <v>241</v>
      </c>
      <c r="B406" s="97">
        <v>1043</v>
      </c>
      <c r="C406" s="98" t="s">
        <v>112</v>
      </c>
      <c r="D406" s="99">
        <v>1</v>
      </c>
    </row>
    <row r="407" spans="1:4" x14ac:dyDescent="0.25">
      <c r="A407" s="96">
        <v>242</v>
      </c>
      <c r="B407" s="97">
        <v>44</v>
      </c>
      <c r="C407" s="98" t="s">
        <v>113</v>
      </c>
      <c r="D407" s="99">
        <v>1</v>
      </c>
    </row>
    <row r="408" spans="1:4" x14ac:dyDescent="0.25">
      <c r="A408" s="96">
        <v>242</v>
      </c>
      <c r="B408" s="97">
        <v>208</v>
      </c>
      <c r="C408" s="98" t="s">
        <v>113</v>
      </c>
      <c r="D408" s="99">
        <v>2</v>
      </c>
    </row>
    <row r="409" spans="1:4" x14ac:dyDescent="0.25">
      <c r="A409" s="96">
        <v>243</v>
      </c>
      <c r="B409" s="97">
        <v>21</v>
      </c>
      <c r="C409" s="98" t="s">
        <v>114</v>
      </c>
      <c r="D409" s="99">
        <v>1</v>
      </c>
    </row>
    <row r="410" spans="1:4" x14ac:dyDescent="0.25">
      <c r="A410" s="96">
        <v>243</v>
      </c>
      <c r="B410" s="97">
        <v>231</v>
      </c>
      <c r="C410" s="98" t="s">
        <v>114</v>
      </c>
      <c r="D410" s="99" t="s">
        <v>304</v>
      </c>
    </row>
    <row r="411" spans="1:4" x14ac:dyDescent="0.25">
      <c r="A411" s="96">
        <v>244</v>
      </c>
      <c r="B411" s="97">
        <v>40</v>
      </c>
      <c r="C411" s="98" t="s">
        <v>100</v>
      </c>
      <c r="D411" s="99">
        <v>1</v>
      </c>
    </row>
    <row r="412" spans="1:4" x14ac:dyDescent="0.25">
      <c r="A412" s="96">
        <v>244</v>
      </c>
      <c r="B412" s="97">
        <v>206</v>
      </c>
      <c r="C412" s="98" t="s">
        <v>100</v>
      </c>
      <c r="D412" s="99">
        <v>2</v>
      </c>
    </row>
    <row r="413" spans="1:4" x14ac:dyDescent="0.25">
      <c r="A413" s="96">
        <v>245</v>
      </c>
      <c r="B413" s="97">
        <v>1012</v>
      </c>
      <c r="C413" s="98" t="s">
        <v>113</v>
      </c>
      <c r="D413" s="99">
        <v>2</v>
      </c>
    </row>
    <row r="414" spans="1:4" x14ac:dyDescent="0.25">
      <c r="A414" s="96">
        <v>245</v>
      </c>
      <c r="B414" s="97">
        <v>1013</v>
      </c>
      <c r="C414" s="98" t="s">
        <v>113</v>
      </c>
      <c r="D414" s="99">
        <v>1</v>
      </c>
    </row>
    <row r="415" spans="1:4" x14ac:dyDescent="0.25">
      <c r="A415" s="96">
        <v>246</v>
      </c>
      <c r="B415" s="97">
        <v>160</v>
      </c>
      <c r="C415" s="98" t="s">
        <v>115</v>
      </c>
      <c r="D415" s="99">
        <v>2</v>
      </c>
    </row>
    <row r="416" spans="1:4" x14ac:dyDescent="0.25">
      <c r="A416" s="96">
        <v>246</v>
      </c>
      <c r="B416" s="97">
        <v>276</v>
      </c>
      <c r="C416" s="98" t="s">
        <v>115</v>
      </c>
      <c r="D416" s="99">
        <v>1</v>
      </c>
    </row>
    <row r="417" spans="1:4" x14ac:dyDescent="0.25">
      <c r="A417" s="96">
        <v>246</v>
      </c>
      <c r="B417" s="97">
        <v>277</v>
      </c>
      <c r="C417" s="98" t="s">
        <v>115</v>
      </c>
      <c r="D417" s="99">
        <v>1</v>
      </c>
    </row>
    <row r="418" spans="1:4" x14ac:dyDescent="0.25">
      <c r="A418" s="96">
        <v>247</v>
      </c>
      <c r="B418" s="97">
        <v>1288</v>
      </c>
      <c r="C418" s="98" t="s">
        <v>113</v>
      </c>
      <c r="D418" s="99">
        <v>1</v>
      </c>
    </row>
    <row r="419" spans="1:4" x14ac:dyDescent="0.25">
      <c r="A419" s="96">
        <v>247</v>
      </c>
      <c r="B419" s="97">
        <v>1289</v>
      </c>
      <c r="C419" s="98" t="s">
        <v>113</v>
      </c>
      <c r="D419" s="99">
        <v>2</v>
      </c>
    </row>
    <row r="420" spans="1:4" x14ac:dyDescent="0.25">
      <c r="A420" s="96">
        <v>248</v>
      </c>
      <c r="B420" s="97">
        <v>1174</v>
      </c>
      <c r="C420" s="98" t="s">
        <v>100</v>
      </c>
      <c r="D420" s="99">
        <v>1</v>
      </c>
    </row>
    <row r="421" spans="1:4" x14ac:dyDescent="0.25">
      <c r="A421" s="96">
        <v>248</v>
      </c>
      <c r="B421" s="97">
        <v>1175</v>
      </c>
      <c r="C421" s="98" t="s">
        <v>100</v>
      </c>
      <c r="D421" s="99">
        <v>2</v>
      </c>
    </row>
    <row r="422" spans="1:4" x14ac:dyDescent="0.25">
      <c r="A422" s="96">
        <v>249</v>
      </c>
      <c r="B422" s="97">
        <v>1351</v>
      </c>
      <c r="C422" s="98" t="s">
        <v>113</v>
      </c>
      <c r="D422" s="99">
        <v>2</v>
      </c>
    </row>
    <row r="423" spans="1:4" x14ac:dyDescent="0.25">
      <c r="A423" s="96">
        <v>249</v>
      </c>
      <c r="B423" s="97">
        <v>1352</v>
      </c>
      <c r="C423" s="98" t="s">
        <v>113</v>
      </c>
      <c r="D423" s="99">
        <v>1</v>
      </c>
    </row>
    <row r="424" spans="1:4" x14ac:dyDescent="0.25">
      <c r="A424" s="96">
        <v>250</v>
      </c>
      <c r="B424" s="97">
        <v>206</v>
      </c>
      <c r="C424" s="98" t="s">
        <v>116</v>
      </c>
      <c r="D424" s="99" t="s">
        <v>62</v>
      </c>
    </row>
    <row r="425" spans="1:4" x14ac:dyDescent="0.25">
      <c r="A425" s="96">
        <v>251</v>
      </c>
      <c r="B425" s="97">
        <v>210</v>
      </c>
      <c r="C425" s="98" t="s">
        <v>116</v>
      </c>
      <c r="D425" s="99" t="s">
        <v>62</v>
      </c>
    </row>
    <row r="426" spans="1:4" x14ac:dyDescent="0.25">
      <c r="A426" s="96">
        <v>252</v>
      </c>
      <c r="B426" s="97">
        <v>212</v>
      </c>
      <c r="C426" s="98" t="s">
        <v>116</v>
      </c>
      <c r="D426" s="99" t="s">
        <v>62</v>
      </c>
    </row>
    <row r="427" spans="1:4" x14ac:dyDescent="0.25">
      <c r="A427" s="96">
        <v>253</v>
      </c>
      <c r="B427" s="97">
        <v>1290</v>
      </c>
      <c r="C427" s="98" t="s">
        <v>116</v>
      </c>
      <c r="D427" s="99" t="s">
        <v>62</v>
      </c>
    </row>
    <row r="428" spans="1:4" x14ac:dyDescent="0.25">
      <c r="A428" s="96">
        <v>254</v>
      </c>
      <c r="B428" s="97">
        <v>1316</v>
      </c>
      <c r="C428" s="98" t="s">
        <v>117</v>
      </c>
      <c r="D428" s="99">
        <v>2</v>
      </c>
    </row>
    <row r="429" spans="1:4" x14ac:dyDescent="0.25">
      <c r="A429" s="96">
        <v>254</v>
      </c>
      <c r="B429" s="97">
        <v>1317</v>
      </c>
      <c r="C429" s="98" t="s">
        <v>117</v>
      </c>
      <c r="D429" s="99">
        <v>1</v>
      </c>
    </row>
    <row r="430" spans="1:4" x14ac:dyDescent="0.25">
      <c r="A430" s="96">
        <v>255</v>
      </c>
      <c r="B430" s="97">
        <v>1320</v>
      </c>
      <c r="C430" s="98" t="s">
        <v>118</v>
      </c>
      <c r="D430" s="99">
        <v>2</v>
      </c>
    </row>
    <row r="431" spans="1:4" x14ac:dyDescent="0.25">
      <c r="A431" s="96">
        <v>255</v>
      </c>
      <c r="B431" s="97">
        <v>1321</v>
      </c>
      <c r="C431" s="98" t="s">
        <v>118</v>
      </c>
      <c r="D431" s="99">
        <v>1</v>
      </c>
    </row>
    <row r="432" spans="1:4" x14ac:dyDescent="0.25">
      <c r="A432" s="96">
        <v>257</v>
      </c>
      <c r="B432" s="97">
        <v>57</v>
      </c>
      <c r="C432" s="98" t="s">
        <v>119</v>
      </c>
      <c r="D432" s="99">
        <v>1</v>
      </c>
    </row>
    <row r="433" spans="1:4" x14ac:dyDescent="0.25">
      <c r="A433" s="96">
        <v>257</v>
      </c>
      <c r="B433" s="97">
        <v>196</v>
      </c>
      <c r="C433" s="98" t="s">
        <v>119</v>
      </c>
      <c r="D433" s="99">
        <v>2</v>
      </c>
    </row>
    <row r="434" spans="1:4" x14ac:dyDescent="0.25">
      <c r="A434" s="96">
        <v>258</v>
      </c>
      <c r="B434" s="97">
        <v>56</v>
      </c>
      <c r="C434" s="98" t="s">
        <v>120</v>
      </c>
      <c r="D434" s="99">
        <v>1</v>
      </c>
    </row>
    <row r="435" spans="1:4" x14ac:dyDescent="0.25">
      <c r="A435" s="96">
        <v>258</v>
      </c>
      <c r="B435" s="97">
        <v>195</v>
      </c>
      <c r="C435" s="98" t="s">
        <v>120</v>
      </c>
      <c r="D435" s="99">
        <v>2</v>
      </c>
    </row>
    <row r="436" spans="1:4" x14ac:dyDescent="0.25">
      <c r="A436" s="96">
        <v>259</v>
      </c>
      <c r="B436" s="97">
        <v>94</v>
      </c>
      <c r="C436" s="98" t="s">
        <v>121</v>
      </c>
      <c r="D436" s="99">
        <v>1</v>
      </c>
    </row>
    <row r="437" spans="1:4" x14ac:dyDescent="0.25">
      <c r="A437" s="96">
        <v>259</v>
      </c>
      <c r="B437" s="97">
        <v>167</v>
      </c>
      <c r="C437" s="98" t="s">
        <v>121</v>
      </c>
      <c r="D437" s="99">
        <v>2</v>
      </c>
    </row>
    <row r="438" spans="1:4" x14ac:dyDescent="0.25">
      <c r="A438" s="96">
        <v>260</v>
      </c>
      <c r="B438" s="97">
        <v>59</v>
      </c>
      <c r="C438" s="98" t="s">
        <v>120</v>
      </c>
      <c r="D438" s="99" t="s">
        <v>300</v>
      </c>
    </row>
    <row r="439" spans="1:4" x14ac:dyDescent="0.25">
      <c r="A439" s="96">
        <v>260</v>
      </c>
      <c r="B439" s="97">
        <v>191</v>
      </c>
      <c r="C439" s="98" t="s">
        <v>120</v>
      </c>
      <c r="D439" s="99" t="s">
        <v>300</v>
      </c>
    </row>
    <row r="440" spans="1:4" x14ac:dyDescent="0.25">
      <c r="A440" s="96">
        <v>261</v>
      </c>
      <c r="B440" s="97">
        <v>55</v>
      </c>
      <c r="C440" s="98" t="s">
        <v>120</v>
      </c>
      <c r="D440" s="99">
        <v>1</v>
      </c>
    </row>
    <row r="441" spans="1:4" x14ac:dyDescent="0.25">
      <c r="A441" s="96">
        <v>261</v>
      </c>
      <c r="B441" s="97">
        <v>194</v>
      </c>
      <c r="C441" s="98" t="s">
        <v>120</v>
      </c>
      <c r="D441" s="99" t="s">
        <v>303</v>
      </c>
    </row>
    <row r="442" spans="1:4" x14ac:dyDescent="0.25">
      <c r="A442" s="96">
        <v>262</v>
      </c>
      <c r="B442" s="97">
        <v>57</v>
      </c>
      <c r="C442" s="98" t="s">
        <v>120</v>
      </c>
      <c r="D442" s="99">
        <v>1</v>
      </c>
    </row>
    <row r="443" spans="1:4" x14ac:dyDescent="0.25">
      <c r="A443" s="96">
        <v>262</v>
      </c>
      <c r="B443" s="97">
        <v>196</v>
      </c>
      <c r="C443" s="98" t="s">
        <v>120</v>
      </c>
      <c r="D443" s="99" t="s">
        <v>305</v>
      </c>
    </row>
    <row r="444" spans="1:4" x14ac:dyDescent="0.25">
      <c r="A444" s="96">
        <v>263</v>
      </c>
      <c r="B444" s="97">
        <v>1010</v>
      </c>
      <c r="C444" s="98" t="s">
        <v>120</v>
      </c>
      <c r="D444" s="99">
        <v>2</v>
      </c>
    </row>
    <row r="445" spans="1:4" x14ac:dyDescent="0.25">
      <c r="A445" s="96">
        <v>263</v>
      </c>
      <c r="B445" s="97">
        <v>1011</v>
      </c>
      <c r="C445" s="98" t="s">
        <v>120</v>
      </c>
      <c r="D445" s="99">
        <v>1</v>
      </c>
    </row>
    <row r="446" spans="1:4" x14ac:dyDescent="0.25">
      <c r="A446" s="96">
        <v>264</v>
      </c>
      <c r="B446" s="97">
        <v>1069</v>
      </c>
      <c r="C446" s="98" t="s">
        <v>120</v>
      </c>
      <c r="D446" s="99">
        <v>1</v>
      </c>
    </row>
    <row r="447" spans="1:4" x14ac:dyDescent="0.25">
      <c r="A447" s="96">
        <v>264</v>
      </c>
      <c r="B447" s="97">
        <v>1070</v>
      </c>
      <c r="C447" s="98" t="s">
        <v>120</v>
      </c>
      <c r="D447" s="99">
        <v>2</v>
      </c>
    </row>
    <row r="448" spans="1:4" x14ac:dyDescent="0.25">
      <c r="A448" s="96">
        <v>265</v>
      </c>
      <c r="B448" s="97">
        <v>190</v>
      </c>
      <c r="C448" s="98" t="s">
        <v>122</v>
      </c>
      <c r="D448" s="99" t="s">
        <v>302</v>
      </c>
    </row>
    <row r="449" spans="1:4" x14ac:dyDescent="0.25">
      <c r="A449" s="96">
        <v>266</v>
      </c>
      <c r="B449" s="97">
        <v>191</v>
      </c>
      <c r="C449" s="98" t="s">
        <v>122</v>
      </c>
      <c r="D449" s="99" t="s">
        <v>62</v>
      </c>
    </row>
    <row r="450" spans="1:4" x14ac:dyDescent="0.25">
      <c r="A450" s="96">
        <v>267</v>
      </c>
      <c r="B450" s="97">
        <v>192</v>
      </c>
      <c r="C450" s="98" t="s">
        <v>122</v>
      </c>
      <c r="D450" s="99" t="s">
        <v>62</v>
      </c>
    </row>
    <row r="451" spans="1:4" x14ac:dyDescent="0.25">
      <c r="A451" s="96">
        <v>268</v>
      </c>
      <c r="B451" s="97">
        <v>193</v>
      </c>
      <c r="C451" s="98" t="s">
        <v>122</v>
      </c>
      <c r="D451" s="99" t="s">
        <v>302</v>
      </c>
    </row>
    <row r="452" spans="1:4" x14ac:dyDescent="0.25">
      <c r="A452" s="96">
        <v>269</v>
      </c>
      <c r="B452" s="97">
        <v>194</v>
      </c>
      <c r="C452" s="98" t="s">
        <v>122</v>
      </c>
      <c r="D452" s="99" t="s">
        <v>62</v>
      </c>
    </row>
    <row r="453" spans="1:4" x14ac:dyDescent="0.25">
      <c r="A453" s="96">
        <v>270</v>
      </c>
      <c r="B453" s="97">
        <v>196</v>
      </c>
      <c r="C453" s="98" t="s">
        <v>122</v>
      </c>
      <c r="D453" s="99" t="s">
        <v>302</v>
      </c>
    </row>
    <row r="454" spans="1:4" x14ac:dyDescent="0.25">
      <c r="A454" s="96">
        <v>271</v>
      </c>
      <c r="B454" s="97">
        <v>1088</v>
      </c>
      <c r="C454" s="98" t="s">
        <v>122</v>
      </c>
      <c r="D454" s="99" t="s">
        <v>62</v>
      </c>
    </row>
    <row r="455" spans="1:4" x14ac:dyDescent="0.25">
      <c r="A455" s="96">
        <v>272</v>
      </c>
      <c r="B455" s="97">
        <v>1089</v>
      </c>
      <c r="C455" s="98" t="s">
        <v>122</v>
      </c>
      <c r="D455" s="99" t="s">
        <v>62</v>
      </c>
    </row>
    <row r="456" spans="1:4" x14ac:dyDescent="0.25">
      <c r="A456" s="96">
        <v>273</v>
      </c>
      <c r="B456" s="97">
        <v>1090</v>
      </c>
      <c r="C456" s="98" t="s">
        <v>122</v>
      </c>
      <c r="D456" s="99" t="s">
        <v>62</v>
      </c>
    </row>
    <row r="457" spans="1:4" x14ac:dyDescent="0.25">
      <c r="A457" s="96">
        <v>274</v>
      </c>
      <c r="B457" s="97">
        <v>1115</v>
      </c>
      <c r="C457" s="98" t="s">
        <v>122</v>
      </c>
      <c r="D457" s="99" t="s">
        <v>62</v>
      </c>
    </row>
    <row r="458" spans="1:4" x14ac:dyDescent="0.25">
      <c r="A458" s="96">
        <v>276</v>
      </c>
      <c r="B458" s="97">
        <v>1347</v>
      </c>
      <c r="C458" s="98" t="s">
        <v>122</v>
      </c>
      <c r="D458" s="99" t="s">
        <v>62</v>
      </c>
    </row>
    <row r="459" spans="1:4" x14ac:dyDescent="0.25">
      <c r="A459" s="96">
        <v>277</v>
      </c>
      <c r="B459" s="97">
        <v>52</v>
      </c>
      <c r="C459" s="98" t="s">
        <v>123</v>
      </c>
      <c r="D459" s="99" t="s">
        <v>62</v>
      </c>
    </row>
    <row r="460" spans="1:4" x14ac:dyDescent="0.25">
      <c r="A460" s="96">
        <v>278</v>
      </c>
      <c r="B460" s="97">
        <v>105</v>
      </c>
      <c r="C460" s="98" t="s">
        <v>124</v>
      </c>
      <c r="D460" s="99" t="s">
        <v>62</v>
      </c>
    </row>
    <row r="461" spans="1:4" x14ac:dyDescent="0.25">
      <c r="A461" s="96">
        <v>279</v>
      </c>
      <c r="B461" s="97">
        <v>16</v>
      </c>
      <c r="C461" s="98" t="s">
        <v>125</v>
      </c>
      <c r="D461" s="99" t="s">
        <v>62</v>
      </c>
    </row>
    <row r="462" spans="1:4" x14ac:dyDescent="0.25">
      <c r="A462" s="96">
        <v>280</v>
      </c>
      <c r="B462" s="97">
        <v>170</v>
      </c>
      <c r="C462" s="98" t="s">
        <v>126</v>
      </c>
      <c r="D462" s="99" t="s">
        <v>300</v>
      </c>
    </row>
    <row r="463" spans="1:4" x14ac:dyDescent="0.25">
      <c r="A463" s="96">
        <v>281</v>
      </c>
      <c r="B463" s="97">
        <v>11</v>
      </c>
      <c r="C463" s="98" t="s">
        <v>127</v>
      </c>
      <c r="D463" s="99">
        <v>2</v>
      </c>
    </row>
    <row r="464" spans="1:4" x14ac:dyDescent="0.25">
      <c r="A464" s="96">
        <v>281</v>
      </c>
      <c r="B464" s="97">
        <v>95</v>
      </c>
      <c r="C464" s="98" t="s">
        <v>127</v>
      </c>
      <c r="D464" s="99">
        <v>1</v>
      </c>
    </row>
    <row r="465" spans="1:4" x14ac:dyDescent="0.25">
      <c r="A465" s="96">
        <v>283</v>
      </c>
      <c r="B465" s="97">
        <v>1016</v>
      </c>
      <c r="C465" s="98" t="s">
        <v>128</v>
      </c>
      <c r="D465" s="99">
        <v>1</v>
      </c>
    </row>
    <row r="466" spans="1:4" x14ac:dyDescent="0.25">
      <c r="A466" s="96">
        <v>283</v>
      </c>
      <c r="B466" s="97">
        <v>1017</v>
      </c>
      <c r="C466" s="98" t="s">
        <v>128</v>
      </c>
      <c r="D466" s="99">
        <v>2</v>
      </c>
    </row>
    <row r="467" spans="1:4" x14ac:dyDescent="0.25">
      <c r="A467" s="96">
        <v>284</v>
      </c>
      <c r="B467" s="97">
        <v>177</v>
      </c>
      <c r="C467" s="98" t="s">
        <v>69</v>
      </c>
      <c r="D467" s="99" t="s">
        <v>62</v>
      </c>
    </row>
    <row r="468" spans="1:4" x14ac:dyDescent="0.25">
      <c r="A468" s="96">
        <v>285</v>
      </c>
      <c r="B468" s="97">
        <v>178</v>
      </c>
      <c r="C468" s="98" t="s">
        <v>69</v>
      </c>
      <c r="D468" s="99" t="s">
        <v>300</v>
      </c>
    </row>
    <row r="469" spans="1:4" x14ac:dyDescent="0.25">
      <c r="A469" s="96">
        <v>286</v>
      </c>
      <c r="B469" s="97">
        <v>103</v>
      </c>
      <c r="C469" s="98" t="s">
        <v>129</v>
      </c>
      <c r="D469" s="99" t="s">
        <v>62</v>
      </c>
    </row>
    <row r="470" spans="1:4" x14ac:dyDescent="0.25">
      <c r="A470" s="96">
        <v>287</v>
      </c>
      <c r="B470" s="97">
        <v>1364</v>
      </c>
      <c r="C470" s="98" t="s">
        <v>130</v>
      </c>
      <c r="D470" s="99" t="s">
        <v>62</v>
      </c>
    </row>
    <row r="471" spans="1:4" x14ac:dyDescent="0.25">
      <c r="A471" s="96">
        <v>287</v>
      </c>
      <c r="B471" s="97">
        <v>1402</v>
      </c>
      <c r="C471" s="98" t="s">
        <v>130</v>
      </c>
      <c r="D471" s="99" t="s">
        <v>62</v>
      </c>
    </row>
    <row r="472" spans="1:4" x14ac:dyDescent="0.25">
      <c r="A472" s="96">
        <v>288</v>
      </c>
      <c r="B472" s="97">
        <v>1036</v>
      </c>
      <c r="C472" s="98" t="s">
        <v>131</v>
      </c>
      <c r="D472" s="99" t="s">
        <v>62</v>
      </c>
    </row>
    <row r="473" spans="1:4" x14ac:dyDescent="0.25">
      <c r="A473" s="96">
        <v>289</v>
      </c>
      <c r="B473" s="97">
        <v>1041</v>
      </c>
      <c r="C473" s="98" t="s">
        <v>131</v>
      </c>
      <c r="D473" s="99" t="s">
        <v>62</v>
      </c>
    </row>
    <row r="474" spans="1:4" x14ac:dyDescent="0.25">
      <c r="A474" s="96">
        <v>290</v>
      </c>
      <c r="B474" s="97">
        <v>1050</v>
      </c>
      <c r="C474" s="98" t="s">
        <v>131</v>
      </c>
      <c r="D474" s="99" t="s">
        <v>62</v>
      </c>
    </row>
    <row r="475" spans="1:4" x14ac:dyDescent="0.25">
      <c r="A475" s="96">
        <v>291</v>
      </c>
      <c r="B475" s="97">
        <v>1051</v>
      </c>
      <c r="C475" s="98" t="s">
        <v>131</v>
      </c>
      <c r="D475" s="99" t="s">
        <v>62</v>
      </c>
    </row>
    <row r="476" spans="1:4" x14ac:dyDescent="0.25">
      <c r="A476" s="96">
        <v>292</v>
      </c>
      <c r="B476" s="97">
        <v>1052</v>
      </c>
      <c r="C476" s="98" t="s">
        <v>131</v>
      </c>
      <c r="D476" s="99" t="s">
        <v>62</v>
      </c>
    </row>
    <row r="477" spans="1:4" x14ac:dyDescent="0.25">
      <c r="A477" s="96">
        <v>297</v>
      </c>
      <c r="B477" s="97">
        <v>1367</v>
      </c>
      <c r="C477" s="98" t="s">
        <v>131</v>
      </c>
      <c r="D477" s="99" t="s">
        <v>62</v>
      </c>
    </row>
    <row r="478" spans="1:4" x14ac:dyDescent="0.25">
      <c r="A478" s="96">
        <v>298</v>
      </c>
      <c r="B478" s="97">
        <v>1368</v>
      </c>
      <c r="C478" s="98" t="s">
        <v>131</v>
      </c>
      <c r="D478" s="99" t="s">
        <v>62</v>
      </c>
    </row>
    <row r="479" spans="1:4" x14ac:dyDescent="0.25">
      <c r="A479" s="96">
        <v>299</v>
      </c>
      <c r="B479" s="97">
        <v>1053</v>
      </c>
      <c r="C479" s="98" t="s">
        <v>131</v>
      </c>
      <c r="D479" s="99" t="s">
        <v>62</v>
      </c>
    </row>
    <row r="480" spans="1:4" x14ac:dyDescent="0.25">
      <c r="A480" s="96">
        <v>300</v>
      </c>
      <c r="B480" s="97">
        <v>1080</v>
      </c>
      <c r="C480" s="98" t="s">
        <v>132</v>
      </c>
      <c r="D480" s="99">
        <v>1</v>
      </c>
    </row>
    <row r="481" spans="1:4" x14ac:dyDescent="0.25">
      <c r="A481" s="96">
        <v>300</v>
      </c>
      <c r="B481" s="97">
        <v>1081</v>
      </c>
      <c r="C481" s="98" t="s">
        <v>132</v>
      </c>
      <c r="D481" s="99">
        <v>1</v>
      </c>
    </row>
    <row r="482" spans="1:4" x14ac:dyDescent="0.25">
      <c r="A482" s="96">
        <v>301</v>
      </c>
      <c r="B482" s="97">
        <v>1095</v>
      </c>
      <c r="C482" s="98" t="s">
        <v>133</v>
      </c>
      <c r="D482" s="99">
        <v>1</v>
      </c>
    </row>
    <row r="483" spans="1:4" x14ac:dyDescent="0.25">
      <c r="A483" s="96">
        <v>301</v>
      </c>
      <c r="B483" s="97">
        <v>1096</v>
      </c>
      <c r="C483" s="98" t="s">
        <v>133</v>
      </c>
      <c r="D483" s="99">
        <v>1</v>
      </c>
    </row>
    <row r="484" spans="1:4" x14ac:dyDescent="0.25">
      <c r="A484" s="96">
        <v>302</v>
      </c>
      <c r="B484" s="97">
        <v>1101</v>
      </c>
      <c r="C484" s="98" t="s">
        <v>134</v>
      </c>
      <c r="D484" s="99">
        <v>1</v>
      </c>
    </row>
    <row r="485" spans="1:4" x14ac:dyDescent="0.25">
      <c r="A485" s="96">
        <v>302</v>
      </c>
      <c r="B485" s="97">
        <v>1102</v>
      </c>
      <c r="C485" s="98" t="s">
        <v>134</v>
      </c>
      <c r="D485" s="99">
        <v>1</v>
      </c>
    </row>
    <row r="486" spans="1:4" x14ac:dyDescent="0.25">
      <c r="A486" s="96">
        <v>303</v>
      </c>
      <c r="B486" s="97">
        <v>1054</v>
      </c>
      <c r="C486" s="98" t="s">
        <v>131</v>
      </c>
      <c r="D486" s="99" t="s">
        <v>62</v>
      </c>
    </row>
    <row r="487" spans="1:4" x14ac:dyDescent="0.25">
      <c r="A487" s="96">
        <v>304</v>
      </c>
      <c r="B487" s="97">
        <v>1083</v>
      </c>
      <c r="C487" s="98" t="s">
        <v>131</v>
      </c>
      <c r="D487" s="99" t="s">
        <v>62</v>
      </c>
    </row>
    <row r="488" spans="1:4" x14ac:dyDescent="0.25">
      <c r="A488" s="96">
        <v>305</v>
      </c>
      <c r="B488" s="97">
        <v>1084</v>
      </c>
      <c r="C488" s="98" t="s">
        <v>135</v>
      </c>
      <c r="D488" s="99">
        <v>1</v>
      </c>
    </row>
    <row r="489" spans="1:4" x14ac:dyDescent="0.25">
      <c r="A489" s="96">
        <v>305</v>
      </c>
      <c r="B489" s="97">
        <v>1085</v>
      </c>
      <c r="C489" s="98" t="s">
        <v>135</v>
      </c>
      <c r="D489" s="99">
        <v>2</v>
      </c>
    </row>
    <row r="490" spans="1:4" x14ac:dyDescent="0.25">
      <c r="A490" s="96">
        <v>306</v>
      </c>
      <c r="B490" s="97">
        <v>1086</v>
      </c>
      <c r="C490" s="98" t="s">
        <v>135</v>
      </c>
      <c r="D490" s="99">
        <v>1</v>
      </c>
    </row>
    <row r="491" spans="1:4" x14ac:dyDescent="0.25">
      <c r="A491" s="96">
        <v>306</v>
      </c>
      <c r="B491" s="97">
        <v>1087</v>
      </c>
      <c r="C491" s="98" t="s">
        <v>135</v>
      </c>
      <c r="D491" s="99">
        <v>2</v>
      </c>
    </row>
    <row r="492" spans="1:4" x14ac:dyDescent="0.25">
      <c r="A492" s="96">
        <v>307</v>
      </c>
      <c r="B492" s="97">
        <v>1091</v>
      </c>
      <c r="C492" s="98" t="s">
        <v>135</v>
      </c>
      <c r="D492" s="99">
        <v>1</v>
      </c>
    </row>
    <row r="493" spans="1:4" x14ac:dyDescent="0.25">
      <c r="A493" s="96">
        <v>307</v>
      </c>
      <c r="B493" s="97">
        <v>1092</v>
      </c>
      <c r="C493" s="98" t="s">
        <v>135</v>
      </c>
      <c r="D493" s="99">
        <v>2</v>
      </c>
    </row>
    <row r="494" spans="1:4" x14ac:dyDescent="0.25">
      <c r="A494" s="96">
        <v>308</v>
      </c>
      <c r="B494" s="97">
        <v>1093</v>
      </c>
      <c r="C494" s="98" t="s">
        <v>135</v>
      </c>
      <c r="D494" s="99">
        <v>1</v>
      </c>
    </row>
    <row r="495" spans="1:4" x14ac:dyDescent="0.25">
      <c r="A495" s="96">
        <v>308</v>
      </c>
      <c r="B495" s="97">
        <v>1094</v>
      </c>
      <c r="C495" s="98" t="s">
        <v>135</v>
      </c>
      <c r="D495" s="99">
        <v>2</v>
      </c>
    </row>
    <row r="496" spans="1:4" x14ac:dyDescent="0.25">
      <c r="A496" s="96">
        <v>309</v>
      </c>
      <c r="B496" s="97">
        <v>1098</v>
      </c>
      <c r="C496" s="98" t="s">
        <v>136</v>
      </c>
      <c r="D496" s="99">
        <v>1</v>
      </c>
    </row>
    <row r="497" spans="1:4" x14ac:dyDescent="0.25">
      <c r="A497" s="96">
        <v>309</v>
      </c>
      <c r="B497" s="97">
        <v>1099</v>
      </c>
      <c r="C497" s="98" t="s">
        <v>136</v>
      </c>
      <c r="D497" s="99">
        <v>1</v>
      </c>
    </row>
    <row r="498" spans="1:4" x14ac:dyDescent="0.25">
      <c r="A498" s="96">
        <v>310</v>
      </c>
      <c r="B498" s="97">
        <v>1155</v>
      </c>
      <c r="C498" s="98" t="s">
        <v>137</v>
      </c>
      <c r="D498" s="99">
        <v>2</v>
      </c>
    </row>
    <row r="499" spans="1:4" x14ac:dyDescent="0.25">
      <c r="A499" s="96">
        <v>310</v>
      </c>
      <c r="B499" s="97">
        <v>1156</v>
      </c>
      <c r="C499" s="98" t="s">
        <v>137</v>
      </c>
      <c r="D499" s="99">
        <v>1</v>
      </c>
    </row>
    <row r="500" spans="1:4" x14ac:dyDescent="0.25">
      <c r="A500" s="96">
        <v>312</v>
      </c>
      <c r="B500" s="97">
        <v>1154</v>
      </c>
      <c r="C500" s="98" t="s">
        <v>138</v>
      </c>
      <c r="D500" s="99">
        <v>2</v>
      </c>
    </row>
    <row r="501" spans="1:4" x14ac:dyDescent="0.25">
      <c r="A501" s="96">
        <v>313</v>
      </c>
      <c r="B501" s="97">
        <v>1006</v>
      </c>
      <c r="C501" s="98" t="s">
        <v>139</v>
      </c>
      <c r="D501" s="99" t="s">
        <v>62</v>
      </c>
    </row>
    <row r="502" spans="1:4" x14ac:dyDescent="0.25">
      <c r="A502" s="96">
        <v>314</v>
      </c>
      <c r="B502" s="97">
        <v>104</v>
      </c>
      <c r="C502" s="98" t="s">
        <v>140</v>
      </c>
      <c r="D502" s="99" t="s">
        <v>300</v>
      </c>
    </row>
    <row r="503" spans="1:4" x14ac:dyDescent="0.25">
      <c r="A503" s="96">
        <v>315</v>
      </c>
      <c r="B503" s="97">
        <v>178</v>
      </c>
      <c r="C503" s="98" t="s">
        <v>141</v>
      </c>
      <c r="D503" s="99" t="s">
        <v>300</v>
      </c>
    </row>
    <row r="504" spans="1:4" x14ac:dyDescent="0.25">
      <c r="A504" s="96">
        <v>315</v>
      </c>
      <c r="B504" s="97">
        <v>227</v>
      </c>
      <c r="C504" s="98" t="s">
        <v>141</v>
      </c>
      <c r="D504" s="99" t="s">
        <v>300</v>
      </c>
    </row>
    <row r="505" spans="1:4" x14ac:dyDescent="0.25">
      <c r="A505" s="96">
        <v>316</v>
      </c>
      <c r="B505" s="97">
        <v>53</v>
      </c>
      <c r="C505" s="98" t="s">
        <v>142</v>
      </c>
      <c r="D505" s="99">
        <v>2</v>
      </c>
    </row>
    <row r="506" spans="1:4" x14ac:dyDescent="0.25">
      <c r="A506" s="96">
        <v>316</v>
      </c>
      <c r="B506" s="97">
        <v>198</v>
      </c>
      <c r="C506" s="98" t="s">
        <v>142</v>
      </c>
      <c r="D506" s="99">
        <v>1</v>
      </c>
    </row>
    <row r="507" spans="1:4" x14ac:dyDescent="0.25">
      <c r="A507" s="96">
        <v>317</v>
      </c>
      <c r="B507" s="97">
        <v>70</v>
      </c>
      <c r="C507" s="98" t="s">
        <v>142</v>
      </c>
      <c r="D507" s="99" t="s">
        <v>305</v>
      </c>
    </row>
    <row r="508" spans="1:4" x14ac:dyDescent="0.25">
      <c r="A508" s="96">
        <v>317</v>
      </c>
      <c r="B508" s="97">
        <v>183</v>
      </c>
      <c r="C508" s="98" t="s">
        <v>142</v>
      </c>
      <c r="D508" s="99" t="s">
        <v>306</v>
      </c>
    </row>
    <row r="509" spans="1:4" x14ac:dyDescent="0.25">
      <c r="A509" s="96">
        <v>318</v>
      </c>
      <c r="B509" s="97">
        <v>74</v>
      </c>
      <c r="C509" s="98" t="s">
        <v>142</v>
      </c>
      <c r="D509" s="99">
        <v>1</v>
      </c>
    </row>
    <row r="510" spans="1:4" x14ac:dyDescent="0.25">
      <c r="A510" s="96">
        <v>318</v>
      </c>
      <c r="B510" s="97">
        <v>180</v>
      </c>
      <c r="C510" s="98" t="s">
        <v>142</v>
      </c>
      <c r="D510" s="99">
        <v>1</v>
      </c>
    </row>
    <row r="511" spans="1:4" x14ac:dyDescent="0.25">
      <c r="A511" s="96">
        <v>319</v>
      </c>
      <c r="B511" s="97">
        <v>71</v>
      </c>
      <c r="C511" s="98" t="s">
        <v>143</v>
      </c>
      <c r="D511" s="99" t="s">
        <v>309</v>
      </c>
    </row>
    <row r="512" spans="1:4" x14ac:dyDescent="0.25">
      <c r="A512" s="96">
        <v>319</v>
      </c>
      <c r="B512" s="97">
        <v>183</v>
      </c>
      <c r="C512" s="98" t="s">
        <v>143</v>
      </c>
      <c r="D512" s="99" t="s">
        <v>307</v>
      </c>
    </row>
    <row r="513" spans="1:4" x14ac:dyDescent="0.25">
      <c r="A513" s="96">
        <v>320</v>
      </c>
      <c r="B513" s="97">
        <v>72</v>
      </c>
      <c r="C513" s="98" t="s">
        <v>142</v>
      </c>
      <c r="D513" s="99">
        <v>2</v>
      </c>
    </row>
    <row r="514" spans="1:4" x14ac:dyDescent="0.25">
      <c r="A514" s="96">
        <v>320</v>
      </c>
      <c r="B514" s="97">
        <v>184</v>
      </c>
      <c r="C514" s="98" t="s">
        <v>142</v>
      </c>
      <c r="D514" s="99">
        <v>1</v>
      </c>
    </row>
    <row r="515" spans="1:4" x14ac:dyDescent="0.25">
      <c r="A515" s="96">
        <v>321</v>
      </c>
      <c r="B515" s="97">
        <v>1004</v>
      </c>
      <c r="C515" s="98" t="s">
        <v>142</v>
      </c>
      <c r="D515" s="99">
        <v>1</v>
      </c>
    </row>
    <row r="516" spans="1:4" x14ac:dyDescent="0.25">
      <c r="A516" s="96">
        <v>321</v>
      </c>
      <c r="B516" s="97">
        <v>1005</v>
      </c>
      <c r="C516" s="98" t="s">
        <v>142</v>
      </c>
      <c r="D516" s="99">
        <v>1</v>
      </c>
    </row>
    <row r="517" spans="1:4" x14ac:dyDescent="0.25">
      <c r="A517" s="96">
        <v>322</v>
      </c>
      <c r="B517" s="97">
        <v>1073</v>
      </c>
      <c r="C517" s="98" t="s">
        <v>142</v>
      </c>
      <c r="D517" s="99">
        <v>1</v>
      </c>
    </row>
    <row r="518" spans="1:4" x14ac:dyDescent="0.25">
      <c r="A518" s="96">
        <v>322</v>
      </c>
      <c r="B518" s="97">
        <v>1074</v>
      </c>
      <c r="C518" s="98" t="s">
        <v>142</v>
      </c>
      <c r="D518" s="99">
        <v>1</v>
      </c>
    </row>
    <row r="519" spans="1:4" x14ac:dyDescent="0.25">
      <c r="A519" s="96">
        <v>323</v>
      </c>
      <c r="B519" s="97">
        <v>1284</v>
      </c>
      <c r="C519" s="98" t="s">
        <v>142</v>
      </c>
      <c r="D519" s="99">
        <v>1</v>
      </c>
    </row>
    <row r="520" spans="1:4" x14ac:dyDescent="0.25">
      <c r="A520" s="96">
        <v>323</v>
      </c>
      <c r="B520" s="97">
        <v>1285</v>
      </c>
      <c r="C520" s="98" t="s">
        <v>142</v>
      </c>
      <c r="D520" s="99" t="s">
        <v>308</v>
      </c>
    </row>
    <row r="521" spans="1:4" x14ac:dyDescent="0.25">
      <c r="A521" s="96">
        <v>324</v>
      </c>
      <c r="B521" s="97">
        <v>1007</v>
      </c>
      <c r="C521" s="98" t="s">
        <v>144</v>
      </c>
      <c r="D521" s="99">
        <v>1</v>
      </c>
    </row>
    <row r="522" spans="1:4" x14ac:dyDescent="0.25">
      <c r="A522" s="96">
        <v>325</v>
      </c>
      <c r="B522" s="97">
        <v>183</v>
      </c>
      <c r="C522" s="98" t="s">
        <v>145</v>
      </c>
      <c r="D522" s="99">
        <v>1</v>
      </c>
    </row>
    <row r="523" spans="1:4" x14ac:dyDescent="0.25">
      <c r="A523" s="96">
        <v>325</v>
      </c>
      <c r="B523" s="97">
        <v>186</v>
      </c>
      <c r="C523" s="98" t="s">
        <v>145</v>
      </c>
      <c r="D523" s="99">
        <v>1</v>
      </c>
    </row>
    <row r="524" spans="1:4" x14ac:dyDescent="0.25">
      <c r="A524" s="96">
        <v>325</v>
      </c>
      <c r="B524" s="97">
        <v>206</v>
      </c>
      <c r="C524" s="98" t="s">
        <v>145</v>
      </c>
      <c r="D524" s="99">
        <v>2</v>
      </c>
    </row>
    <row r="525" spans="1:4" x14ac:dyDescent="0.25">
      <c r="A525" s="96">
        <v>326</v>
      </c>
      <c r="B525" s="97">
        <v>184</v>
      </c>
      <c r="C525" s="98" t="s">
        <v>145</v>
      </c>
      <c r="D525" s="99">
        <v>1</v>
      </c>
    </row>
    <row r="526" spans="1:4" x14ac:dyDescent="0.25">
      <c r="A526" s="96">
        <v>326</v>
      </c>
      <c r="B526" s="97">
        <v>187</v>
      </c>
      <c r="C526" s="98" t="s">
        <v>145</v>
      </c>
      <c r="D526" s="99" t="s">
        <v>305</v>
      </c>
    </row>
    <row r="527" spans="1:4" x14ac:dyDescent="0.25">
      <c r="A527" s="96">
        <v>326</v>
      </c>
      <c r="B527" s="97">
        <v>210</v>
      </c>
      <c r="C527" s="98" t="s">
        <v>145</v>
      </c>
      <c r="D527" s="99" t="s">
        <v>305</v>
      </c>
    </row>
    <row r="528" spans="1:4" x14ac:dyDescent="0.25">
      <c r="A528" s="96">
        <v>327</v>
      </c>
      <c r="B528" s="97">
        <v>135</v>
      </c>
      <c r="C528" s="98" t="s">
        <v>145</v>
      </c>
      <c r="D528" s="99">
        <v>1</v>
      </c>
    </row>
    <row r="529" spans="1:4" x14ac:dyDescent="0.25">
      <c r="A529" s="96">
        <v>327</v>
      </c>
      <c r="B529" s="97">
        <v>198</v>
      </c>
      <c r="C529" s="98" t="s">
        <v>145</v>
      </c>
      <c r="D529" s="99">
        <v>1</v>
      </c>
    </row>
    <row r="530" spans="1:4" x14ac:dyDescent="0.25">
      <c r="A530" s="96">
        <v>327</v>
      </c>
      <c r="B530" s="97">
        <v>222</v>
      </c>
      <c r="C530" s="98" t="s">
        <v>145</v>
      </c>
      <c r="D530" s="99">
        <v>2</v>
      </c>
    </row>
    <row r="531" spans="1:4" x14ac:dyDescent="0.25">
      <c r="A531" s="96">
        <v>328</v>
      </c>
      <c r="B531" s="97">
        <v>1022</v>
      </c>
      <c r="C531" s="98" t="s">
        <v>145</v>
      </c>
      <c r="D531" s="99">
        <v>1</v>
      </c>
    </row>
    <row r="532" spans="1:4" x14ac:dyDescent="0.25">
      <c r="A532" s="96">
        <v>328</v>
      </c>
      <c r="B532" s="97">
        <v>1023</v>
      </c>
      <c r="C532" s="98" t="s">
        <v>145</v>
      </c>
      <c r="D532" s="99">
        <v>2</v>
      </c>
    </row>
    <row r="533" spans="1:4" x14ac:dyDescent="0.25">
      <c r="A533" s="96">
        <v>328</v>
      </c>
      <c r="B533" s="97">
        <v>1024</v>
      </c>
      <c r="C533" s="98" t="s">
        <v>145</v>
      </c>
      <c r="D533" s="99">
        <v>1</v>
      </c>
    </row>
    <row r="534" spans="1:4" x14ac:dyDescent="0.25">
      <c r="A534" s="96">
        <v>329</v>
      </c>
      <c r="B534" s="97">
        <v>1027</v>
      </c>
      <c r="C534" s="98" t="s">
        <v>145</v>
      </c>
      <c r="D534" s="99">
        <v>1</v>
      </c>
    </row>
    <row r="535" spans="1:4" x14ac:dyDescent="0.25">
      <c r="A535" s="96">
        <v>329</v>
      </c>
      <c r="B535" s="97">
        <v>1028</v>
      </c>
      <c r="C535" s="98" t="s">
        <v>145</v>
      </c>
      <c r="D535" s="99">
        <v>2</v>
      </c>
    </row>
    <row r="536" spans="1:4" x14ac:dyDescent="0.25">
      <c r="A536" s="96">
        <v>329</v>
      </c>
      <c r="B536" s="97">
        <v>1029</v>
      </c>
      <c r="C536" s="98" t="s">
        <v>145</v>
      </c>
      <c r="D536" s="99">
        <v>1</v>
      </c>
    </row>
    <row r="537" spans="1:4" x14ac:dyDescent="0.25">
      <c r="A537" s="96">
        <v>330</v>
      </c>
      <c r="B537" s="97">
        <v>1075</v>
      </c>
      <c r="C537" s="98" t="s">
        <v>145</v>
      </c>
      <c r="D537" s="99">
        <v>2</v>
      </c>
    </row>
    <row r="538" spans="1:4" x14ac:dyDescent="0.25">
      <c r="A538" s="96">
        <v>330</v>
      </c>
      <c r="B538" s="97">
        <v>1076</v>
      </c>
      <c r="C538" s="98" t="s">
        <v>145</v>
      </c>
      <c r="D538" s="99">
        <v>1</v>
      </c>
    </row>
    <row r="539" spans="1:4" x14ac:dyDescent="0.25">
      <c r="A539" s="96">
        <v>330</v>
      </c>
      <c r="B539" s="97">
        <v>1077</v>
      </c>
      <c r="C539" s="98" t="s">
        <v>145</v>
      </c>
      <c r="D539" s="99">
        <v>2</v>
      </c>
    </row>
    <row r="540" spans="1:4" x14ac:dyDescent="0.25">
      <c r="A540" s="96">
        <v>331</v>
      </c>
      <c r="B540" s="97">
        <v>1167</v>
      </c>
      <c r="C540" s="98" t="s">
        <v>145</v>
      </c>
      <c r="D540" s="99">
        <v>1</v>
      </c>
    </row>
    <row r="541" spans="1:4" x14ac:dyDescent="0.25">
      <c r="A541" s="96">
        <v>331</v>
      </c>
      <c r="B541" s="97">
        <v>1168</v>
      </c>
      <c r="C541" s="98" t="s">
        <v>145</v>
      </c>
      <c r="D541" s="99">
        <v>1</v>
      </c>
    </row>
    <row r="542" spans="1:4" x14ac:dyDescent="0.25">
      <c r="A542" s="96">
        <v>331</v>
      </c>
      <c r="B542" s="97">
        <v>1169</v>
      </c>
      <c r="C542" s="98" t="s">
        <v>145</v>
      </c>
      <c r="D542" s="99">
        <v>2</v>
      </c>
    </row>
    <row r="543" spans="1:4" x14ac:dyDescent="0.25">
      <c r="A543" s="96">
        <v>332</v>
      </c>
      <c r="B543" s="97">
        <v>1235</v>
      </c>
      <c r="C543" s="98" t="s">
        <v>145</v>
      </c>
      <c r="D543" s="99" t="s">
        <v>300</v>
      </c>
    </row>
    <row r="544" spans="1:4" x14ac:dyDescent="0.25">
      <c r="A544" s="96">
        <v>332</v>
      </c>
      <c r="B544" s="97">
        <v>1236</v>
      </c>
      <c r="C544" s="98" t="s">
        <v>145</v>
      </c>
      <c r="D544" s="99" t="s">
        <v>300</v>
      </c>
    </row>
    <row r="545" spans="1:4" x14ac:dyDescent="0.25">
      <c r="A545" s="96">
        <v>332</v>
      </c>
      <c r="B545" s="97">
        <v>1237</v>
      </c>
      <c r="C545" s="98" t="s">
        <v>145</v>
      </c>
      <c r="D545" s="99" t="s">
        <v>300</v>
      </c>
    </row>
    <row r="546" spans="1:4" x14ac:dyDescent="0.25">
      <c r="A546" s="96">
        <v>334</v>
      </c>
      <c r="B546" s="97">
        <v>1131</v>
      </c>
      <c r="C546" s="98" t="s">
        <v>146</v>
      </c>
      <c r="D546" s="99">
        <v>1</v>
      </c>
    </row>
    <row r="547" spans="1:4" x14ac:dyDescent="0.25">
      <c r="A547" s="96">
        <v>334</v>
      </c>
      <c r="B547" s="97">
        <v>1132</v>
      </c>
      <c r="C547" s="98" t="s">
        <v>146</v>
      </c>
      <c r="D547" s="99">
        <v>1</v>
      </c>
    </row>
    <row r="548" spans="1:4" x14ac:dyDescent="0.25">
      <c r="A548" s="96">
        <v>334</v>
      </c>
      <c r="B548" s="97">
        <v>1133</v>
      </c>
      <c r="C548" s="98" t="s">
        <v>146</v>
      </c>
      <c r="D548" s="99">
        <v>2</v>
      </c>
    </row>
    <row r="549" spans="1:4" x14ac:dyDescent="0.25">
      <c r="A549" s="96">
        <v>335</v>
      </c>
      <c r="B549" s="97">
        <v>18</v>
      </c>
      <c r="C549" s="98" t="s">
        <v>147</v>
      </c>
      <c r="D549" s="99">
        <v>1</v>
      </c>
    </row>
    <row r="550" spans="1:4" x14ac:dyDescent="0.25">
      <c r="A550" s="96">
        <v>336</v>
      </c>
      <c r="B550" s="97">
        <v>20</v>
      </c>
      <c r="C550" s="98" t="s">
        <v>148</v>
      </c>
      <c r="D550" s="99" t="s">
        <v>62</v>
      </c>
    </row>
    <row r="551" spans="1:4" x14ac:dyDescent="0.25">
      <c r="A551" s="96">
        <v>337</v>
      </c>
      <c r="B551" s="97">
        <v>82</v>
      </c>
      <c r="C551" s="98" t="s">
        <v>148</v>
      </c>
      <c r="D551" s="99" t="s">
        <v>62</v>
      </c>
    </row>
    <row r="552" spans="1:4" x14ac:dyDescent="0.25">
      <c r="A552" s="96">
        <v>338</v>
      </c>
      <c r="B552" s="97">
        <v>1365</v>
      </c>
      <c r="C552" s="98" t="s">
        <v>149</v>
      </c>
      <c r="D552" s="99">
        <v>2</v>
      </c>
    </row>
    <row r="553" spans="1:4" x14ac:dyDescent="0.25">
      <c r="A553" s="96">
        <v>338</v>
      </c>
      <c r="B553" s="97">
        <v>1366</v>
      </c>
      <c r="C553" s="98" t="s">
        <v>149</v>
      </c>
      <c r="D553" s="99">
        <v>1</v>
      </c>
    </row>
    <row r="554" spans="1:4" x14ac:dyDescent="0.25">
      <c r="A554" s="96">
        <v>339</v>
      </c>
      <c r="B554" s="97">
        <v>1025</v>
      </c>
      <c r="C554" s="98" t="s">
        <v>150</v>
      </c>
      <c r="D554" s="99" t="s">
        <v>62</v>
      </c>
    </row>
    <row r="555" spans="1:4" x14ac:dyDescent="0.25">
      <c r="A555" s="96">
        <v>340</v>
      </c>
      <c r="B555" s="97">
        <v>1030</v>
      </c>
      <c r="C555" s="98" t="s">
        <v>150</v>
      </c>
      <c r="D555" s="99" t="s">
        <v>62</v>
      </c>
    </row>
    <row r="556" spans="1:4" x14ac:dyDescent="0.25">
      <c r="A556" s="96">
        <v>341</v>
      </c>
      <c r="B556" s="97">
        <v>1032</v>
      </c>
      <c r="C556" s="98" t="s">
        <v>150</v>
      </c>
      <c r="D556" s="99" t="s">
        <v>62</v>
      </c>
    </row>
    <row r="557" spans="1:4" x14ac:dyDescent="0.25">
      <c r="A557" s="96">
        <v>342</v>
      </c>
      <c r="B557" s="97">
        <v>1123</v>
      </c>
      <c r="C557" s="98" t="s">
        <v>151</v>
      </c>
      <c r="D557" s="99">
        <v>2</v>
      </c>
    </row>
    <row r="558" spans="1:4" x14ac:dyDescent="0.25">
      <c r="A558" s="96">
        <v>343</v>
      </c>
      <c r="B558" s="97">
        <v>1134</v>
      </c>
      <c r="C558" s="98" t="s">
        <v>152</v>
      </c>
      <c r="D558" s="99">
        <v>2</v>
      </c>
    </row>
    <row r="559" spans="1:4" x14ac:dyDescent="0.25">
      <c r="A559" s="96">
        <v>344</v>
      </c>
      <c r="B559" s="97">
        <v>1135</v>
      </c>
      <c r="C559" s="98" t="s">
        <v>153</v>
      </c>
      <c r="D559" s="99">
        <v>1</v>
      </c>
    </row>
    <row r="560" spans="1:4" x14ac:dyDescent="0.25">
      <c r="A560" s="96">
        <v>344</v>
      </c>
      <c r="B560" s="97">
        <v>1136</v>
      </c>
      <c r="C560" s="98" t="s">
        <v>153</v>
      </c>
      <c r="D560" s="99" t="s">
        <v>62</v>
      </c>
    </row>
    <row r="561" spans="1:4" x14ac:dyDescent="0.25">
      <c r="A561" s="96">
        <v>344</v>
      </c>
      <c r="B561" s="97">
        <v>1137</v>
      </c>
      <c r="C561" s="98" t="s">
        <v>153</v>
      </c>
      <c r="D561" s="99">
        <v>2</v>
      </c>
    </row>
    <row r="562" spans="1:4" x14ac:dyDescent="0.25">
      <c r="A562" s="96">
        <v>345</v>
      </c>
      <c r="B562" s="97">
        <v>1138</v>
      </c>
      <c r="C562" s="98" t="s">
        <v>154</v>
      </c>
      <c r="D562" s="99">
        <v>2</v>
      </c>
    </row>
    <row r="563" spans="1:4" x14ac:dyDescent="0.25">
      <c r="A563" s="96">
        <v>346</v>
      </c>
      <c r="B563" s="97">
        <v>1130</v>
      </c>
      <c r="C563" s="98" t="s">
        <v>155</v>
      </c>
      <c r="D563" s="99" t="s">
        <v>302</v>
      </c>
    </row>
    <row r="564" spans="1:4" x14ac:dyDescent="0.25">
      <c r="A564" s="96">
        <v>347</v>
      </c>
      <c r="B564" s="97">
        <v>48</v>
      </c>
      <c r="C564" s="98" t="s">
        <v>156</v>
      </c>
      <c r="D564" s="99" t="s">
        <v>62</v>
      </c>
    </row>
    <row r="565" spans="1:4" x14ac:dyDescent="0.25">
      <c r="A565" s="96">
        <v>348</v>
      </c>
      <c r="B565" s="97">
        <v>49</v>
      </c>
      <c r="C565" s="98" t="s">
        <v>156</v>
      </c>
      <c r="D565" s="99" t="s">
        <v>62</v>
      </c>
    </row>
    <row r="566" spans="1:4" x14ac:dyDescent="0.25">
      <c r="A566" s="96">
        <v>349</v>
      </c>
      <c r="B566" s="97">
        <v>50</v>
      </c>
      <c r="C566" s="98" t="s">
        <v>100</v>
      </c>
      <c r="D566" s="99">
        <v>1</v>
      </c>
    </row>
    <row r="567" spans="1:4" x14ac:dyDescent="0.25">
      <c r="A567" s="96">
        <v>349</v>
      </c>
      <c r="B567" s="97">
        <v>222</v>
      </c>
      <c r="C567" s="98" t="s">
        <v>100</v>
      </c>
      <c r="D567" s="99">
        <v>2</v>
      </c>
    </row>
    <row r="568" spans="1:4" x14ac:dyDescent="0.25">
      <c r="A568" s="96">
        <v>350</v>
      </c>
      <c r="B568" s="97">
        <v>1047</v>
      </c>
      <c r="C568" s="98" t="s">
        <v>157</v>
      </c>
      <c r="D568" s="99" t="s">
        <v>62</v>
      </c>
    </row>
    <row r="569" spans="1:4" x14ac:dyDescent="0.25">
      <c r="A569" s="96">
        <v>351</v>
      </c>
      <c r="B569" s="97">
        <v>1082</v>
      </c>
      <c r="C569" s="98" t="s">
        <v>158</v>
      </c>
      <c r="D569" s="99">
        <v>1</v>
      </c>
    </row>
    <row r="570" spans="1:4" x14ac:dyDescent="0.25">
      <c r="A570" s="96">
        <v>352</v>
      </c>
      <c r="B570" s="97">
        <v>1097</v>
      </c>
      <c r="C570" s="98" t="s">
        <v>159</v>
      </c>
      <c r="D570" s="99">
        <v>1</v>
      </c>
    </row>
    <row r="571" spans="1:4" x14ac:dyDescent="0.25">
      <c r="A571" s="96">
        <v>353</v>
      </c>
      <c r="B571" s="97">
        <v>1103</v>
      </c>
      <c r="C571" s="98" t="s">
        <v>160</v>
      </c>
      <c r="D571" s="99">
        <v>1</v>
      </c>
    </row>
    <row r="572" spans="1:4" x14ac:dyDescent="0.25">
      <c r="A572" s="96">
        <v>354</v>
      </c>
      <c r="B572" s="97">
        <v>64</v>
      </c>
      <c r="C572" s="98" t="s">
        <v>76</v>
      </c>
      <c r="D572" s="99" t="s">
        <v>300</v>
      </c>
    </row>
    <row r="573" spans="1:4" x14ac:dyDescent="0.25">
      <c r="A573" s="96">
        <v>355</v>
      </c>
      <c r="B573" s="97">
        <v>1392</v>
      </c>
      <c r="C573" s="98" t="s">
        <v>161</v>
      </c>
      <c r="D573" s="99">
        <v>1</v>
      </c>
    </row>
    <row r="574" spans="1:4" x14ac:dyDescent="0.25">
      <c r="A574" s="96">
        <v>355</v>
      </c>
      <c r="B574" s="97">
        <v>1393</v>
      </c>
      <c r="C574" s="98" t="s">
        <v>161</v>
      </c>
      <c r="D574" s="99">
        <v>1</v>
      </c>
    </row>
    <row r="575" spans="1:4" x14ac:dyDescent="0.25">
      <c r="A575" s="96">
        <v>357</v>
      </c>
      <c r="B575" s="97">
        <v>1200</v>
      </c>
      <c r="C575" s="98" t="s">
        <v>162</v>
      </c>
      <c r="D575" s="99" t="s">
        <v>300</v>
      </c>
    </row>
    <row r="576" spans="1:4" x14ac:dyDescent="0.25">
      <c r="A576" s="96">
        <v>357</v>
      </c>
      <c r="B576" s="97">
        <v>1201</v>
      </c>
      <c r="C576" s="98" t="s">
        <v>162</v>
      </c>
      <c r="D576" s="99" t="s">
        <v>300</v>
      </c>
    </row>
    <row r="577" spans="1:4" x14ac:dyDescent="0.25">
      <c r="A577" s="96">
        <v>358</v>
      </c>
      <c r="B577" s="97">
        <v>1202</v>
      </c>
      <c r="C577" s="98" t="s">
        <v>162</v>
      </c>
      <c r="D577" s="99" t="s">
        <v>300</v>
      </c>
    </row>
    <row r="578" spans="1:4" x14ac:dyDescent="0.25">
      <c r="A578" s="96">
        <v>358</v>
      </c>
      <c r="B578" s="97">
        <v>1203</v>
      </c>
      <c r="C578" s="98" t="s">
        <v>162</v>
      </c>
      <c r="D578" s="99" t="s">
        <v>300</v>
      </c>
    </row>
    <row r="579" spans="1:4" x14ac:dyDescent="0.25">
      <c r="A579" s="96">
        <v>359</v>
      </c>
      <c r="B579" s="97">
        <v>1204</v>
      </c>
      <c r="C579" s="98" t="s">
        <v>162</v>
      </c>
      <c r="D579" s="99" t="s">
        <v>300</v>
      </c>
    </row>
    <row r="580" spans="1:4" x14ac:dyDescent="0.25">
      <c r="A580" s="96">
        <v>359</v>
      </c>
      <c r="B580" s="97">
        <v>1205</v>
      </c>
      <c r="C580" s="98" t="s">
        <v>162</v>
      </c>
      <c r="D580" s="99" t="s">
        <v>300</v>
      </c>
    </row>
    <row r="581" spans="1:4" x14ac:dyDescent="0.25">
      <c r="A581" s="96">
        <v>360</v>
      </c>
      <c r="B581" s="97">
        <v>1206</v>
      </c>
      <c r="C581" s="98" t="s">
        <v>162</v>
      </c>
      <c r="D581" s="99" t="s">
        <v>300</v>
      </c>
    </row>
    <row r="582" spans="1:4" x14ac:dyDescent="0.25">
      <c r="A582" s="96">
        <v>360</v>
      </c>
      <c r="B582" s="97">
        <v>1207</v>
      </c>
      <c r="C582" s="98" t="s">
        <v>162</v>
      </c>
      <c r="D582" s="99" t="s">
        <v>300</v>
      </c>
    </row>
    <row r="583" spans="1:4" x14ac:dyDescent="0.25">
      <c r="A583" s="96">
        <v>361</v>
      </c>
      <c r="B583" s="97">
        <v>1208</v>
      </c>
      <c r="C583" s="98" t="s">
        <v>162</v>
      </c>
      <c r="D583" s="99" t="s">
        <v>300</v>
      </c>
    </row>
    <row r="584" spans="1:4" x14ac:dyDescent="0.25">
      <c r="A584" s="96">
        <v>361</v>
      </c>
      <c r="B584" s="97">
        <v>1209</v>
      </c>
      <c r="C584" s="98" t="s">
        <v>162</v>
      </c>
      <c r="D584" s="99" t="s">
        <v>300</v>
      </c>
    </row>
    <row r="585" spans="1:4" x14ac:dyDescent="0.25">
      <c r="A585" s="96">
        <v>362</v>
      </c>
      <c r="B585" s="97">
        <v>1210</v>
      </c>
      <c r="C585" s="98" t="s">
        <v>162</v>
      </c>
      <c r="D585" s="99" t="s">
        <v>300</v>
      </c>
    </row>
    <row r="586" spans="1:4" x14ac:dyDescent="0.25">
      <c r="A586" s="96">
        <v>362</v>
      </c>
      <c r="B586" s="97">
        <v>1211</v>
      </c>
      <c r="C586" s="98" t="s">
        <v>162</v>
      </c>
      <c r="D586" s="99" t="s">
        <v>300</v>
      </c>
    </row>
    <row r="587" spans="1:4" x14ac:dyDescent="0.25">
      <c r="A587" s="96">
        <v>363</v>
      </c>
      <c r="B587" s="97">
        <v>1212</v>
      </c>
      <c r="C587" s="98" t="s">
        <v>162</v>
      </c>
      <c r="D587" s="99" t="s">
        <v>300</v>
      </c>
    </row>
    <row r="588" spans="1:4" x14ac:dyDescent="0.25">
      <c r="A588" s="96">
        <v>363</v>
      </c>
      <c r="B588" s="97">
        <v>1213</v>
      </c>
      <c r="C588" s="98" t="s">
        <v>162</v>
      </c>
      <c r="D588" s="99" t="s">
        <v>300</v>
      </c>
    </row>
    <row r="589" spans="1:4" x14ac:dyDescent="0.25">
      <c r="A589" s="96">
        <v>364</v>
      </c>
      <c r="B589" s="97">
        <v>1214</v>
      </c>
      <c r="C589" s="98" t="s">
        <v>162</v>
      </c>
      <c r="D589" s="99" t="s">
        <v>300</v>
      </c>
    </row>
    <row r="590" spans="1:4" x14ac:dyDescent="0.25">
      <c r="A590" s="96">
        <v>364</v>
      </c>
      <c r="B590" s="97">
        <v>1215</v>
      </c>
      <c r="C590" s="98" t="s">
        <v>162</v>
      </c>
      <c r="D590" s="99" t="s">
        <v>300</v>
      </c>
    </row>
    <row r="591" spans="1:4" x14ac:dyDescent="0.25">
      <c r="A591" s="96">
        <v>365</v>
      </c>
      <c r="B591" s="97">
        <v>1216</v>
      </c>
      <c r="C591" s="98" t="s">
        <v>162</v>
      </c>
      <c r="D591" s="99" t="s">
        <v>300</v>
      </c>
    </row>
    <row r="592" spans="1:4" x14ac:dyDescent="0.25">
      <c r="A592" s="96">
        <v>365</v>
      </c>
      <c r="B592" s="97">
        <v>1217</v>
      </c>
      <c r="C592" s="98" t="s">
        <v>162</v>
      </c>
      <c r="D592" s="99" t="s">
        <v>300</v>
      </c>
    </row>
    <row r="593" spans="1:4" x14ac:dyDescent="0.25">
      <c r="A593" s="96">
        <v>366</v>
      </c>
      <c r="B593" s="97">
        <v>1218</v>
      </c>
      <c r="C593" s="98" t="s">
        <v>162</v>
      </c>
      <c r="D593" s="99" t="s">
        <v>300</v>
      </c>
    </row>
    <row r="594" spans="1:4" x14ac:dyDescent="0.25">
      <c r="A594" s="96">
        <v>366</v>
      </c>
      <c r="B594" s="97">
        <v>1219</v>
      </c>
      <c r="C594" s="98" t="s">
        <v>162</v>
      </c>
      <c r="D594" s="99" t="s">
        <v>300</v>
      </c>
    </row>
    <row r="595" spans="1:4" x14ac:dyDescent="0.25">
      <c r="A595" s="96">
        <v>367</v>
      </c>
      <c r="B595" s="97">
        <v>1220</v>
      </c>
      <c r="C595" s="98" t="s">
        <v>162</v>
      </c>
      <c r="D595" s="99" t="s">
        <v>300</v>
      </c>
    </row>
    <row r="596" spans="1:4" x14ac:dyDescent="0.25">
      <c r="A596" s="96">
        <v>367</v>
      </c>
      <c r="B596" s="97">
        <v>1221</v>
      </c>
      <c r="C596" s="98" t="s">
        <v>162</v>
      </c>
      <c r="D596" s="99" t="s">
        <v>300</v>
      </c>
    </row>
    <row r="597" spans="1:4" x14ac:dyDescent="0.25">
      <c r="A597" s="96">
        <v>368</v>
      </c>
      <c r="B597" s="97">
        <v>1222</v>
      </c>
      <c r="C597" s="98" t="s">
        <v>162</v>
      </c>
      <c r="D597" s="99" t="s">
        <v>300</v>
      </c>
    </row>
    <row r="598" spans="1:4" x14ac:dyDescent="0.25">
      <c r="A598" s="96">
        <v>368</v>
      </c>
      <c r="B598" s="97">
        <v>1223</v>
      </c>
      <c r="C598" s="98" t="s">
        <v>162</v>
      </c>
      <c r="D598" s="99" t="s">
        <v>300</v>
      </c>
    </row>
    <row r="599" spans="1:4" x14ac:dyDescent="0.25">
      <c r="A599" s="96">
        <v>369</v>
      </c>
      <c r="B599" s="97">
        <v>1224</v>
      </c>
      <c r="C599" s="98" t="s">
        <v>162</v>
      </c>
      <c r="D599" s="99" t="s">
        <v>300</v>
      </c>
    </row>
    <row r="600" spans="1:4" x14ac:dyDescent="0.25">
      <c r="A600" s="96">
        <v>369</v>
      </c>
      <c r="B600" s="97">
        <v>1225</v>
      </c>
      <c r="C600" s="98" t="s">
        <v>162</v>
      </c>
      <c r="D600" s="99" t="s">
        <v>300</v>
      </c>
    </row>
    <row r="601" spans="1:4" x14ac:dyDescent="0.25">
      <c r="A601" s="96">
        <v>370</v>
      </c>
      <c r="B601" s="97">
        <v>1226</v>
      </c>
      <c r="C601" s="98" t="s">
        <v>162</v>
      </c>
      <c r="D601" s="99" t="s">
        <v>300</v>
      </c>
    </row>
    <row r="602" spans="1:4" x14ac:dyDescent="0.25">
      <c r="A602" s="96">
        <v>370</v>
      </c>
      <c r="B602" s="97">
        <v>1227</v>
      </c>
      <c r="C602" s="98" t="s">
        <v>162</v>
      </c>
      <c r="D602" s="99" t="s">
        <v>300</v>
      </c>
    </row>
    <row r="603" spans="1:4" x14ac:dyDescent="0.25">
      <c r="A603" s="96">
        <v>371</v>
      </c>
      <c r="B603" s="97">
        <v>1228</v>
      </c>
      <c r="C603" s="98" t="s">
        <v>162</v>
      </c>
      <c r="D603" s="99" t="s">
        <v>300</v>
      </c>
    </row>
    <row r="604" spans="1:4" x14ac:dyDescent="0.25">
      <c r="A604" s="96">
        <v>371</v>
      </c>
      <c r="B604" s="97">
        <v>1229</v>
      </c>
      <c r="C604" s="98" t="s">
        <v>162</v>
      </c>
      <c r="D604" s="99" t="s">
        <v>300</v>
      </c>
    </row>
    <row r="605" spans="1:4" x14ac:dyDescent="0.25">
      <c r="A605" s="96">
        <v>372</v>
      </c>
      <c r="B605" s="97">
        <v>1180</v>
      </c>
      <c r="C605" s="98" t="s">
        <v>142</v>
      </c>
      <c r="D605" s="99">
        <v>1</v>
      </c>
    </row>
    <row r="606" spans="1:4" x14ac:dyDescent="0.25">
      <c r="A606" s="96">
        <v>372</v>
      </c>
      <c r="B606" s="97">
        <v>1181</v>
      </c>
      <c r="C606" s="98" t="s">
        <v>142</v>
      </c>
      <c r="D606" s="99">
        <v>1</v>
      </c>
    </row>
    <row r="607" spans="1:4" x14ac:dyDescent="0.25">
      <c r="A607" s="96">
        <v>373</v>
      </c>
      <c r="B607" s="97">
        <v>31</v>
      </c>
      <c r="C607" s="98" t="s">
        <v>88</v>
      </c>
      <c r="D607" s="99">
        <v>1</v>
      </c>
    </row>
    <row r="608" spans="1:4" x14ac:dyDescent="0.25">
      <c r="A608" s="96">
        <v>373</v>
      </c>
      <c r="B608" s="97">
        <v>213</v>
      </c>
      <c r="C608" s="98" t="s">
        <v>88</v>
      </c>
      <c r="D608" s="99">
        <v>2</v>
      </c>
    </row>
    <row r="609" spans="1:4" x14ac:dyDescent="0.25">
      <c r="A609" s="96">
        <v>374</v>
      </c>
      <c r="B609" s="97">
        <v>30</v>
      </c>
      <c r="C609" s="98" t="s">
        <v>88</v>
      </c>
      <c r="D609" s="99">
        <v>1</v>
      </c>
    </row>
    <row r="610" spans="1:4" x14ac:dyDescent="0.25">
      <c r="A610" s="96">
        <v>374</v>
      </c>
      <c r="B610" s="97">
        <v>214</v>
      </c>
      <c r="C610" s="98" t="s">
        <v>88</v>
      </c>
      <c r="D610" s="99">
        <v>2</v>
      </c>
    </row>
    <row r="611" spans="1:4" x14ac:dyDescent="0.25">
      <c r="A611" s="96">
        <v>375</v>
      </c>
      <c r="B611" s="97">
        <v>32</v>
      </c>
      <c r="C611" s="98" t="s">
        <v>88</v>
      </c>
      <c r="D611" s="99">
        <v>1</v>
      </c>
    </row>
    <row r="612" spans="1:4" x14ac:dyDescent="0.25">
      <c r="A612" s="96">
        <v>375</v>
      </c>
      <c r="B612" s="97">
        <v>215</v>
      </c>
      <c r="C612" s="98" t="s">
        <v>88</v>
      </c>
      <c r="D612" s="99">
        <v>2</v>
      </c>
    </row>
    <row r="613" spans="1:4" x14ac:dyDescent="0.25">
      <c r="A613" s="96">
        <v>376</v>
      </c>
      <c r="B613" s="97">
        <v>34</v>
      </c>
      <c r="C613" s="98" t="s">
        <v>88</v>
      </c>
      <c r="D613" s="99">
        <v>1</v>
      </c>
    </row>
    <row r="614" spans="1:4" x14ac:dyDescent="0.25">
      <c r="A614" s="96">
        <v>376</v>
      </c>
      <c r="B614" s="97">
        <v>216</v>
      </c>
      <c r="C614" s="98" t="s">
        <v>88</v>
      </c>
      <c r="D614" s="99">
        <v>2</v>
      </c>
    </row>
    <row r="615" spans="1:4" x14ac:dyDescent="0.25">
      <c r="A615" s="96">
        <v>377</v>
      </c>
      <c r="B615" s="97">
        <v>35</v>
      </c>
      <c r="C615" s="98" t="s">
        <v>88</v>
      </c>
      <c r="D615" s="99">
        <v>1</v>
      </c>
    </row>
    <row r="616" spans="1:4" x14ac:dyDescent="0.25">
      <c r="A616" s="96">
        <v>377</v>
      </c>
      <c r="B616" s="97">
        <v>217</v>
      </c>
      <c r="C616" s="98" t="s">
        <v>88</v>
      </c>
      <c r="D616" s="99">
        <v>2</v>
      </c>
    </row>
    <row r="617" spans="1:4" x14ac:dyDescent="0.25">
      <c r="A617" s="96">
        <v>378</v>
      </c>
      <c r="B617" s="97">
        <v>36</v>
      </c>
      <c r="C617" s="98" t="s">
        <v>88</v>
      </c>
      <c r="D617" s="99">
        <v>1</v>
      </c>
    </row>
    <row r="618" spans="1:4" x14ac:dyDescent="0.25">
      <c r="A618" s="96">
        <v>378</v>
      </c>
      <c r="B618" s="97">
        <v>218</v>
      </c>
      <c r="C618" s="98" t="s">
        <v>88</v>
      </c>
      <c r="D618" s="99">
        <v>2</v>
      </c>
    </row>
    <row r="619" spans="1:4" x14ac:dyDescent="0.25">
      <c r="A619" s="96">
        <v>380</v>
      </c>
      <c r="B619" s="97">
        <v>37</v>
      </c>
      <c r="C619" s="98" t="s">
        <v>88</v>
      </c>
      <c r="D619" s="99">
        <v>1</v>
      </c>
    </row>
    <row r="620" spans="1:4" x14ac:dyDescent="0.25">
      <c r="A620" s="96">
        <v>380</v>
      </c>
      <c r="B620" s="97">
        <v>220</v>
      </c>
      <c r="C620" s="98" t="s">
        <v>88</v>
      </c>
      <c r="D620" s="99">
        <v>2</v>
      </c>
    </row>
    <row r="621" spans="1:4" x14ac:dyDescent="0.25">
      <c r="A621" s="96">
        <v>381</v>
      </c>
      <c r="B621" s="97">
        <v>1170</v>
      </c>
      <c r="C621" s="98" t="s">
        <v>88</v>
      </c>
      <c r="D621" s="99">
        <v>2</v>
      </c>
    </row>
    <row r="622" spans="1:4" x14ac:dyDescent="0.25">
      <c r="A622" s="96">
        <v>381</v>
      </c>
      <c r="B622" s="97">
        <v>1171</v>
      </c>
      <c r="C622" s="98" t="s">
        <v>88</v>
      </c>
      <c r="D622" s="99">
        <v>1</v>
      </c>
    </row>
    <row r="623" spans="1:4" x14ac:dyDescent="0.25">
      <c r="A623" s="96">
        <v>382</v>
      </c>
      <c r="B623" s="97">
        <v>1172</v>
      </c>
      <c r="C623" s="98" t="s">
        <v>88</v>
      </c>
      <c r="D623" s="99">
        <v>2</v>
      </c>
    </row>
    <row r="624" spans="1:4" x14ac:dyDescent="0.25">
      <c r="A624" s="96">
        <v>382</v>
      </c>
      <c r="B624" s="97">
        <v>1173</v>
      </c>
      <c r="C624" s="98" t="s">
        <v>88</v>
      </c>
      <c r="D624" s="99">
        <v>1</v>
      </c>
    </row>
    <row r="625" spans="1:4" x14ac:dyDescent="0.25">
      <c r="A625" s="96">
        <v>384</v>
      </c>
      <c r="B625" s="97">
        <v>1185</v>
      </c>
      <c r="C625" s="98" t="s">
        <v>100</v>
      </c>
      <c r="D625" s="99">
        <v>1</v>
      </c>
    </row>
    <row r="626" spans="1:4" x14ac:dyDescent="0.25">
      <c r="A626" s="96">
        <v>384</v>
      </c>
      <c r="B626" s="97">
        <v>1186</v>
      </c>
      <c r="C626" s="98" t="s">
        <v>100</v>
      </c>
      <c r="D626" s="99">
        <v>2</v>
      </c>
    </row>
    <row r="627" spans="1:4" x14ac:dyDescent="0.25">
      <c r="A627" s="96">
        <v>385</v>
      </c>
      <c r="B627" s="97">
        <v>1260</v>
      </c>
      <c r="C627" s="98" t="s">
        <v>88</v>
      </c>
      <c r="D627" s="99" t="s">
        <v>300</v>
      </c>
    </row>
    <row r="628" spans="1:4" x14ac:dyDescent="0.25">
      <c r="A628" s="96">
        <v>385</v>
      </c>
      <c r="B628" s="97">
        <v>1261</v>
      </c>
      <c r="C628" s="98" t="s">
        <v>88</v>
      </c>
      <c r="D628" s="99" t="s">
        <v>300</v>
      </c>
    </row>
    <row r="629" spans="1:4" x14ac:dyDescent="0.25">
      <c r="A629" s="96">
        <v>386</v>
      </c>
      <c r="B629" s="97">
        <v>1184</v>
      </c>
      <c r="C629" s="98" t="s">
        <v>69</v>
      </c>
      <c r="D629" s="99" t="s">
        <v>62</v>
      </c>
    </row>
    <row r="630" spans="1:4" x14ac:dyDescent="0.25">
      <c r="A630" s="96">
        <v>387</v>
      </c>
      <c r="B630" s="97">
        <v>1183</v>
      </c>
      <c r="C630" s="98" t="s">
        <v>93</v>
      </c>
      <c r="D630" s="99" t="s">
        <v>62</v>
      </c>
    </row>
    <row r="631" spans="1:4" x14ac:dyDescent="0.25">
      <c r="A631" s="96">
        <v>388</v>
      </c>
      <c r="B631" s="97">
        <v>1262</v>
      </c>
      <c r="C631" s="98" t="s">
        <v>88</v>
      </c>
      <c r="D631" s="99" t="s">
        <v>300</v>
      </c>
    </row>
    <row r="632" spans="1:4" x14ac:dyDescent="0.25">
      <c r="A632" s="96">
        <v>388</v>
      </c>
      <c r="B632" s="97">
        <v>1263</v>
      </c>
      <c r="C632" s="98" t="s">
        <v>88</v>
      </c>
      <c r="D632" s="99" t="s">
        <v>300</v>
      </c>
    </row>
    <row r="633" spans="1:4" x14ac:dyDescent="0.25">
      <c r="A633" s="96">
        <v>389</v>
      </c>
      <c r="B633" s="97">
        <v>1182</v>
      </c>
      <c r="C633" s="98" t="s">
        <v>79</v>
      </c>
      <c r="D633" s="99" t="s">
        <v>62</v>
      </c>
    </row>
    <row r="634" spans="1:4" x14ac:dyDescent="0.25">
      <c r="A634" s="96">
        <v>390</v>
      </c>
      <c r="B634" s="97">
        <v>1291</v>
      </c>
      <c r="C634" s="98" t="s">
        <v>88</v>
      </c>
      <c r="D634" s="99">
        <v>2</v>
      </c>
    </row>
    <row r="635" spans="1:4" x14ac:dyDescent="0.25">
      <c r="A635" s="96">
        <v>390</v>
      </c>
      <c r="B635" s="97">
        <v>1292</v>
      </c>
      <c r="C635" s="98" t="s">
        <v>88</v>
      </c>
      <c r="D635" s="99">
        <v>1</v>
      </c>
    </row>
    <row r="636" spans="1:4" x14ac:dyDescent="0.25">
      <c r="A636" s="96">
        <v>391</v>
      </c>
      <c r="B636" s="97">
        <v>29</v>
      </c>
      <c r="C636" s="98" t="s">
        <v>163</v>
      </c>
      <c r="D636" s="99" t="s">
        <v>62</v>
      </c>
    </row>
    <row r="637" spans="1:4" x14ac:dyDescent="0.25">
      <c r="A637" s="96">
        <v>392</v>
      </c>
      <c r="B637" s="97">
        <v>90</v>
      </c>
      <c r="C637" s="98" t="s">
        <v>164</v>
      </c>
      <c r="D637" s="99">
        <v>1</v>
      </c>
    </row>
    <row r="638" spans="1:4" x14ac:dyDescent="0.25">
      <c r="A638" s="96">
        <v>393</v>
      </c>
      <c r="B638" s="97">
        <v>1</v>
      </c>
      <c r="C638" s="98" t="s">
        <v>165</v>
      </c>
      <c r="D638" s="99">
        <v>1</v>
      </c>
    </row>
    <row r="639" spans="1:4" x14ac:dyDescent="0.25">
      <c r="A639" s="96">
        <v>394</v>
      </c>
      <c r="B639" s="97">
        <v>1176</v>
      </c>
      <c r="C639" s="98" t="s">
        <v>121</v>
      </c>
      <c r="D639" s="99">
        <v>1</v>
      </c>
    </row>
    <row r="640" spans="1:4" x14ac:dyDescent="0.25">
      <c r="A640" s="96">
        <v>394</v>
      </c>
      <c r="B640" s="97">
        <v>1177</v>
      </c>
      <c r="C640" s="98" t="s">
        <v>121</v>
      </c>
      <c r="D640" s="99">
        <v>2</v>
      </c>
    </row>
    <row r="641" spans="1:4" x14ac:dyDescent="0.25">
      <c r="A641" s="96">
        <v>395</v>
      </c>
      <c r="B641" s="97">
        <v>1044</v>
      </c>
      <c r="C641" s="98" t="s">
        <v>166</v>
      </c>
      <c r="D641" s="99">
        <v>2</v>
      </c>
    </row>
    <row r="642" spans="1:4" x14ac:dyDescent="0.25">
      <c r="A642" s="96">
        <v>395</v>
      </c>
      <c r="B642" s="97">
        <v>1045</v>
      </c>
      <c r="C642" s="98" t="s">
        <v>166</v>
      </c>
      <c r="D642" s="99">
        <v>1</v>
      </c>
    </row>
    <row r="643" spans="1:4" x14ac:dyDescent="0.25">
      <c r="A643" s="96">
        <v>395</v>
      </c>
      <c r="B643" s="97">
        <v>1046</v>
      </c>
      <c r="C643" s="98" t="s">
        <v>166</v>
      </c>
      <c r="D643" s="99">
        <v>1</v>
      </c>
    </row>
    <row r="644" spans="1:4" x14ac:dyDescent="0.25">
      <c r="A644" s="96">
        <v>396</v>
      </c>
      <c r="B644" s="97">
        <v>1323</v>
      </c>
      <c r="C644" s="98" t="s">
        <v>98</v>
      </c>
      <c r="D644" s="99">
        <v>1</v>
      </c>
    </row>
    <row r="645" spans="1:4" x14ac:dyDescent="0.25">
      <c r="A645" s="96">
        <v>397</v>
      </c>
      <c r="B645" s="97">
        <v>1346</v>
      </c>
      <c r="C645" s="98" t="s">
        <v>167</v>
      </c>
      <c r="D645" s="99">
        <v>1</v>
      </c>
    </row>
    <row r="646" spans="1:4" x14ac:dyDescent="0.25">
      <c r="A646" s="96">
        <v>398</v>
      </c>
      <c r="B646" s="97">
        <v>72</v>
      </c>
      <c r="C646" s="98" t="s">
        <v>168</v>
      </c>
      <c r="D646" s="99">
        <v>2</v>
      </c>
    </row>
    <row r="647" spans="1:4" x14ac:dyDescent="0.25">
      <c r="A647" s="96">
        <v>399</v>
      </c>
      <c r="B647" s="97">
        <v>27</v>
      </c>
      <c r="C647" s="98" t="s">
        <v>169</v>
      </c>
      <c r="D647" s="99" t="s">
        <v>308</v>
      </c>
    </row>
    <row r="648" spans="1:4" x14ac:dyDescent="0.25">
      <c r="A648" s="96">
        <v>400</v>
      </c>
      <c r="B648" s="97">
        <v>58</v>
      </c>
      <c r="C648" s="98" t="s">
        <v>120</v>
      </c>
      <c r="D648" s="99">
        <v>1</v>
      </c>
    </row>
    <row r="649" spans="1:4" x14ac:dyDescent="0.25">
      <c r="A649" s="96">
        <v>400</v>
      </c>
      <c r="B649" s="97">
        <v>190</v>
      </c>
      <c r="C649" s="98" t="s">
        <v>120</v>
      </c>
      <c r="D649" s="99" t="s">
        <v>305</v>
      </c>
    </row>
    <row r="650" spans="1:4" x14ac:dyDescent="0.25">
      <c r="A650" s="96">
        <v>401</v>
      </c>
      <c r="B650" s="97">
        <v>1157</v>
      </c>
      <c r="C650" s="98" t="s">
        <v>170</v>
      </c>
      <c r="D650" s="99" t="s">
        <v>62</v>
      </c>
    </row>
    <row r="651" spans="1:4" x14ac:dyDescent="0.25">
      <c r="A651" s="96">
        <v>403</v>
      </c>
      <c r="B651" s="97">
        <v>1178</v>
      </c>
      <c r="C651" s="98" t="s">
        <v>75</v>
      </c>
      <c r="D651" s="99">
        <v>1</v>
      </c>
    </row>
    <row r="652" spans="1:4" x14ac:dyDescent="0.25">
      <c r="A652" s="96">
        <v>403</v>
      </c>
      <c r="B652" s="97">
        <v>1179</v>
      </c>
      <c r="C652" s="98" t="s">
        <v>75</v>
      </c>
      <c r="D652" s="99">
        <v>2</v>
      </c>
    </row>
    <row r="653" spans="1:4" x14ac:dyDescent="0.25">
      <c r="A653" s="96">
        <v>404</v>
      </c>
      <c r="B653" s="97">
        <v>1161</v>
      </c>
      <c r="C653" s="98" t="s">
        <v>171</v>
      </c>
      <c r="D653" s="99">
        <v>2</v>
      </c>
    </row>
    <row r="654" spans="1:4" x14ac:dyDescent="0.25">
      <c r="A654" s="96">
        <v>404</v>
      </c>
      <c r="B654" s="97">
        <v>1162</v>
      </c>
      <c r="C654" s="98" t="s">
        <v>171</v>
      </c>
      <c r="D654" s="99">
        <v>1</v>
      </c>
    </row>
    <row r="655" spans="1:4" x14ac:dyDescent="0.25">
      <c r="A655" s="96">
        <v>405</v>
      </c>
      <c r="B655" s="97">
        <v>1163</v>
      </c>
      <c r="C655" s="98" t="s">
        <v>172</v>
      </c>
      <c r="D655" s="99" t="s">
        <v>62</v>
      </c>
    </row>
    <row r="656" spans="1:4" x14ac:dyDescent="0.25">
      <c r="A656" s="96">
        <v>406</v>
      </c>
      <c r="B656" s="97">
        <v>77</v>
      </c>
      <c r="C656" s="98" t="s">
        <v>173</v>
      </c>
      <c r="D656" s="99" t="s">
        <v>62</v>
      </c>
    </row>
    <row r="657" spans="1:4" x14ac:dyDescent="0.25">
      <c r="A657" s="96">
        <v>407</v>
      </c>
      <c r="B657" s="97">
        <v>81</v>
      </c>
      <c r="C657" s="98" t="s">
        <v>174</v>
      </c>
      <c r="D657" s="99" t="s">
        <v>62</v>
      </c>
    </row>
    <row r="658" spans="1:4" x14ac:dyDescent="0.25">
      <c r="A658" s="96">
        <v>408</v>
      </c>
      <c r="B658" s="97">
        <v>87</v>
      </c>
      <c r="C658" s="98" t="s">
        <v>175</v>
      </c>
      <c r="D658" s="99" t="s">
        <v>62</v>
      </c>
    </row>
    <row r="659" spans="1:4" x14ac:dyDescent="0.25">
      <c r="A659" s="96">
        <v>409</v>
      </c>
      <c r="B659" s="97">
        <v>89</v>
      </c>
      <c r="C659" s="98" t="s">
        <v>176</v>
      </c>
      <c r="D659" s="99" t="s">
        <v>62</v>
      </c>
    </row>
    <row r="660" spans="1:4" x14ac:dyDescent="0.25">
      <c r="A660" s="96">
        <v>410</v>
      </c>
      <c r="B660" s="97">
        <v>98</v>
      </c>
      <c r="C660" s="98" t="s">
        <v>177</v>
      </c>
      <c r="D660" s="99" t="s">
        <v>62</v>
      </c>
    </row>
    <row r="661" spans="1:4" x14ac:dyDescent="0.25">
      <c r="A661" s="96">
        <v>411</v>
      </c>
      <c r="B661" s="97">
        <v>106</v>
      </c>
      <c r="C661" s="98" t="s">
        <v>178</v>
      </c>
      <c r="D661" s="99" t="s">
        <v>62</v>
      </c>
    </row>
    <row r="662" spans="1:4" x14ac:dyDescent="0.25">
      <c r="A662" s="96">
        <v>412</v>
      </c>
      <c r="B662" s="97">
        <v>107</v>
      </c>
      <c r="C662" s="98" t="s">
        <v>179</v>
      </c>
      <c r="D662" s="99" t="s">
        <v>62</v>
      </c>
    </row>
    <row r="663" spans="1:4" x14ac:dyDescent="0.25">
      <c r="A663" s="96">
        <v>413</v>
      </c>
      <c r="B663" s="97">
        <v>108</v>
      </c>
      <c r="C663" s="98" t="s">
        <v>180</v>
      </c>
      <c r="D663" s="99" t="s">
        <v>62</v>
      </c>
    </row>
    <row r="664" spans="1:4" x14ac:dyDescent="0.25">
      <c r="A664" s="96">
        <v>414</v>
      </c>
      <c r="B664" s="97">
        <v>110</v>
      </c>
      <c r="C664" s="98" t="s">
        <v>181</v>
      </c>
      <c r="D664" s="99" t="s">
        <v>62</v>
      </c>
    </row>
    <row r="665" spans="1:4" x14ac:dyDescent="0.25">
      <c r="A665" s="96">
        <v>415</v>
      </c>
      <c r="B665" s="97">
        <v>165</v>
      </c>
      <c r="C665" s="98" t="s">
        <v>182</v>
      </c>
      <c r="D665" s="99" t="s">
        <v>62</v>
      </c>
    </row>
    <row r="666" spans="1:4" x14ac:dyDescent="0.25">
      <c r="A666" s="96">
        <v>416</v>
      </c>
      <c r="B666" s="97">
        <v>179</v>
      </c>
      <c r="C666" s="98" t="s">
        <v>183</v>
      </c>
      <c r="D666" s="99" t="s">
        <v>62</v>
      </c>
    </row>
    <row r="667" spans="1:4" x14ac:dyDescent="0.25">
      <c r="A667" s="96">
        <v>417</v>
      </c>
      <c r="B667" s="97">
        <v>209</v>
      </c>
      <c r="C667" s="98" t="s">
        <v>184</v>
      </c>
      <c r="D667" s="99" t="s">
        <v>62</v>
      </c>
    </row>
    <row r="668" spans="1:4" x14ac:dyDescent="0.25">
      <c r="A668" s="96">
        <v>418</v>
      </c>
      <c r="B668" s="97">
        <v>188</v>
      </c>
      <c r="C668" s="98" t="s">
        <v>185</v>
      </c>
      <c r="D668" s="99" t="s">
        <v>62</v>
      </c>
    </row>
    <row r="669" spans="1:4" x14ac:dyDescent="0.25">
      <c r="A669" s="96">
        <v>419</v>
      </c>
      <c r="B669" s="97">
        <v>176</v>
      </c>
      <c r="C669" s="98" t="s">
        <v>186</v>
      </c>
      <c r="D669" s="99" t="s">
        <v>62</v>
      </c>
    </row>
    <row r="670" spans="1:4" x14ac:dyDescent="0.25">
      <c r="A670" s="96">
        <v>420</v>
      </c>
      <c r="B670" s="97">
        <v>253</v>
      </c>
      <c r="C670" s="98" t="s">
        <v>187</v>
      </c>
      <c r="D670" s="99" t="s">
        <v>62</v>
      </c>
    </row>
    <row r="671" spans="1:4" x14ac:dyDescent="0.25">
      <c r="A671" s="96">
        <v>421</v>
      </c>
      <c r="B671" s="97">
        <v>222</v>
      </c>
      <c r="C671" s="98" t="s">
        <v>188</v>
      </c>
      <c r="D671" s="99" t="s">
        <v>62</v>
      </c>
    </row>
    <row r="672" spans="1:4" x14ac:dyDescent="0.25">
      <c r="A672" s="96">
        <v>422</v>
      </c>
      <c r="B672" s="97">
        <v>254</v>
      </c>
      <c r="C672" s="98" t="s">
        <v>189</v>
      </c>
      <c r="D672" s="99" t="s">
        <v>62</v>
      </c>
    </row>
    <row r="673" spans="1:4" x14ac:dyDescent="0.25">
      <c r="A673" s="96">
        <v>423</v>
      </c>
      <c r="B673" s="97">
        <v>255</v>
      </c>
      <c r="C673" s="98" t="s">
        <v>190</v>
      </c>
      <c r="D673" s="99" t="s">
        <v>62</v>
      </c>
    </row>
    <row r="674" spans="1:4" x14ac:dyDescent="0.25">
      <c r="A674" s="96">
        <v>424</v>
      </c>
      <c r="B674" s="97">
        <v>256</v>
      </c>
      <c r="C674" s="98" t="s">
        <v>191</v>
      </c>
      <c r="D674" s="99" t="s">
        <v>62</v>
      </c>
    </row>
    <row r="675" spans="1:4" x14ac:dyDescent="0.25">
      <c r="A675" s="96">
        <v>425</v>
      </c>
      <c r="B675" s="97">
        <v>1100</v>
      </c>
      <c r="C675" s="98" t="s">
        <v>192</v>
      </c>
      <c r="D675" s="99">
        <v>2</v>
      </c>
    </row>
    <row r="676" spans="1:4" x14ac:dyDescent="0.25">
      <c r="A676" s="96">
        <v>426</v>
      </c>
      <c r="B676" s="97">
        <v>1189</v>
      </c>
      <c r="C676" s="98" t="s">
        <v>100</v>
      </c>
      <c r="D676" s="99">
        <v>1</v>
      </c>
    </row>
    <row r="677" spans="1:4" x14ac:dyDescent="0.25">
      <c r="A677" s="96">
        <v>426</v>
      </c>
      <c r="B677" s="97">
        <v>1190</v>
      </c>
      <c r="C677" s="98" t="s">
        <v>100</v>
      </c>
      <c r="D677" s="99">
        <v>2</v>
      </c>
    </row>
    <row r="678" spans="1:4" x14ac:dyDescent="0.25">
      <c r="A678" s="96">
        <v>427</v>
      </c>
      <c r="B678" s="97">
        <v>1118</v>
      </c>
      <c r="C678" s="98" t="s">
        <v>193</v>
      </c>
      <c r="D678" s="99">
        <v>1</v>
      </c>
    </row>
    <row r="679" spans="1:4" x14ac:dyDescent="0.25">
      <c r="A679" s="96">
        <v>427</v>
      </c>
      <c r="B679" s="97">
        <v>1119</v>
      </c>
      <c r="C679" s="98" t="s">
        <v>193</v>
      </c>
      <c r="D679" s="99" t="s">
        <v>303</v>
      </c>
    </row>
    <row r="680" spans="1:4" x14ac:dyDescent="0.25">
      <c r="A680" s="96">
        <v>428</v>
      </c>
      <c r="B680" s="97">
        <v>258</v>
      </c>
      <c r="C680" s="98" t="s">
        <v>194</v>
      </c>
      <c r="D680" s="99" t="s">
        <v>195</v>
      </c>
    </row>
    <row r="681" spans="1:4" x14ac:dyDescent="0.25">
      <c r="A681" s="96">
        <v>428</v>
      </c>
      <c r="B681" s="97">
        <v>259</v>
      </c>
      <c r="C681" s="98" t="s">
        <v>194</v>
      </c>
      <c r="D681" s="99" t="s">
        <v>195</v>
      </c>
    </row>
    <row r="682" spans="1:4" x14ac:dyDescent="0.25">
      <c r="A682" s="96">
        <v>429</v>
      </c>
      <c r="B682" s="97">
        <v>260</v>
      </c>
      <c r="C682" s="98" t="s">
        <v>196</v>
      </c>
      <c r="D682" s="99" t="s">
        <v>195</v>
      </c>
    </row>
    <row r="683" spans="1:4" x14ac:dyDescent="0.25">
      <c r="A683" s="96">
        <v>429</v>
      </c>
      <c r="B683" s="97">
        <v>261</v>
      </c>
      <c r="C683" s="98" t="s">
        <v>196</v>
      </c>
      <c r="D683" s="99" t="s">
        <v>195</v>
      </c>
    </row>
    <row r="684" spans="1:4" x14ac:dyDescent="0.25">
      <c r="A684" s="96">
        <v>430</v>
      </c>
      <c r="B684" s="97">
        <v>264</v>
      </c>
      <c r="C684" s="98" t="s">
        <v>197</v>
      </c>
      <c r="D684" s="99" t="s">
        <v>195</v>
      </c>
    </row>
    <row r="685" spans="1:4" x14ac:dyDescent="0.25">
      <c r="A685" s="96">
        <v>430</v>
      </c>
      <c r="B685" s="97">
        <v>265</v>
      </c>
      <c r="C685" s="98" t="s">
        <v>197</v>
      </c>
      <c r="D685" s="99" t="s">
        <v>195</v>
      </c>
    </row>
    <row r="686" spans="1:4" x14ac:dyDescent="0.25">
      <c r="A686" s="96">
        <v>431</v>
      </c>
      <c r="B686" s="97">
        <v>262</v>
      </c>
      <c r="C686" s="98" t="s">
        <v>198</v>
      </c>
      <c r="D686" s="99" t="s">
        <v>195</v>
      </c>
    </row>
    <row r="687" spans="1:4" x14ac:dyDescent="0.25">
      <c r="A687" s="96">
        <v>431</v>
      </c>
      <c r="B687" s="97">
        <v>263</v>
      </c>
      <c r="C687" s="98" t="s">
        <v>198</v>
      </c>
      <c r="D687" s="99" t="s">
        <v>195</v>
      </c>
    </row>
    <row r="688" spans="1:4" x14ac:dyDescent="0.25">
      <c r="A688" s="96">
        <v>432</v>
      </c>
      <c r="B688" s="97">
        <v>1397</v>
      </c>
      <c r="C688" s="98" t="s">
        <v>100</v>
      </c>
      <c r="D688" s="99">
        <v>1</v>
      </c>
    </row>
    <row r="689" spans="1:4" x14ac:dyDescent="0.25">
      <c r="A689" s="96">
        <v>432</v>
      </c>
      <c r="B689" s="97">
        <v>1398</v>
      </c>
      <c r="C689" s="98" t="s">
        <v>100</v>
      </c>
      <c r="D689" s="99">
        <v>2</v>
      </c>
    </row>
    <row r="690" spans="1:4" x14ac:dyDescent="0.25">
      <c r="A690" s="96">
        <v>434</v>
      </c>
      <c r="B690" s="97">
        <v>269</v>
      </c>
      <c r="C690" s="98" t="s">
        <v>199</v>
      </c>
      <c r="D690" s="99" t="s">
        <v>300</v>
      </c>
    </row>
    <row r="691" spans="1:4" x14ac:dyDescent="0.25">
      <c r="A691" s="96">
        <v>435</v>
      </c>
      <c r="B691" s="97">
        <v>270</v>
      </c>
      <c r="C691" s="98" t="s">
        <v>200</v>
      </c>
      <c r="D691" s="99">
        <v>1</v>
      </c>
    </row>
    <row r="692" spans="1:4" x14ac:dyDescent="0.25">
      <c r="A692" s="96">
        <v>435</v>
      </c>
      <c r="B692" s="97">
        <v>271</v>
      </c>
      <c r="C692" s="98" t="s">
        <v>200</v>
      </c>
      <c r="D692" s="99">
        <v>1</v>
      </c>
    </row>
    <row r="693" spans="1:4" x14ac:dyDescent="0.25">
      <c r="A693" s="96">
        <v>435</v>
      </c>
      <c r="B693" s="97">
        <v>272</v>
      </c>
      <c r="C693" s="98" t="s">
        <v>200</v>
      </c>
      <c r="D693" s="99">
        <v>2</v>
      </c>
    </row>
    <row r="694" spans="1:4" x14ac:dyDescent="0.25">
      <c r="A694" s="96">
        <v>436</v>
      </c>
      <c r="B694" s="97">
        <v>273</v>
      </c>
      <c r="C694" s="98" t="s">
        <v>201</v>
      </c>
      <c r="D694" s="99">
        <v>1</v>
      </c>
    </row>
    <row r="695" spans="1:4" x14ac:dyDescent="0.25">
      <c r="A695" s="96">
        <v>436</v>
      </c>
      <c r="B695" s="97">
        <v>274</v>
      </c>
      <c r="C695" s="98" t="s">
        <v>201</v>
      </c>
      <c r="D695" s="99">
        <v>1</v>
      </c>
    </row>
    <row r="696" spans="1:4" x14ac:dyDescent="0.25">
      <c r="A696" s="96">
        <v>436</v>
      </c>
      <c r="B696" s="97">
        <v>275</v>
      </c>
      <c r="C696" s="98" t="s">
        <v>201</v>
      </c>
      <c r="D696" s="99">
        <v>2</v>
      </c>
    </row>
    <row r="697" spans="1:4" x14ac:dyDescent="0.25">
      <c r="A697" s="96">
        <v>437</v>
      </c>
      <c r="B697" s="97">
        <v>1403</v>
      </c>
      <c r="C697" s="98" t="s">
        <v>202</v>
      </c>
      <c r="D697" s="99">
        <v>2</v>
      </c>
    </row>
    <row r="698" spans="1:4" x14ac:dyDescent="0.25">
      <c r="A698" s="96">
        <v>437</v>
      </c>
      <c r="B698" s="97">
        <v>1404</v>
      </c>
      <c r="C698" s="98" t="s">
        <v>202</v>
      </c>
      <c r="D698" s="99">
        <v>1</v>
      </c>
    </row>
    <row r="699" spans="1:4" x14ac:dyDescent="0.25">
      <c r="A699" s="96">
        <v>437</v>
      </c>
      <c r="B699" s="97">
        <v>1405</v>
      </c>
      <c r="C699" s="98" t="s">
        <v>202</v>
      </c>
      <c r="D699" s="99">
        <v>1</v>
      </c>
    </row>
    <row r="700" spans="1:4" x14ac:dyDescent="0.25">
      <c r="A700" s="96">
        <v>439</v>
      </c>
      <c r="B700" s="97">
        <v>346</v>
      </c>
      <c r="C700" s="98" t="s">
        <v>203</v>
      </c>
      <c r="D700" s="99">
        <v>2</v>
      </c>
    </row>
    <row r="701" spans="1:4" x14ac:dyDescent="0.25">
      <c r="A701" s="96">
        <v>439</v>
      </c>
      <c r="B701" s="97">
        <v>349</v>
      </c>
      <c r="C701" s="98" t="s">
        <v>203</v>
      </c>
      <c r="D701" s="99">
        <v>1</v>
      </c>
    </row>
    <row r="702" spans="1:4" x14ac:dyDescent="0.25">
      <c r="A702" s="96">
        <v>440</v>
      </c>
      <c r="B702" s="97">
        <v>210</v>
      </c>
      <c r="C702" s="98" t="s">
        <v>204</v>
      </c>
      <c r="D702" s="99">
        <v>2</v>
      </c>
    </row>
    <row r="703" spans="1:4" x14ac:dyDescent="0.25">
      <c r="A703" s="96">
        <v>440</v>
      </c>
      <c r="B703" s="97">
        <v>347</v>
      </c>
      <c r="C703" s="98" t="s">
        <v>204</v>
      </c>
      <c r="D703" s="99" t="s">
        <v>300</v>
      </c>
    </row>
    <row r="704" spans="1:4" x14ac:dyDescent="0.25">
      <c r="A704" s="96">
        <v>440</v>
      </c>
      <c r="B704" s="97">
        <v>348</v>
      </c>
      <c r="C704" s="98" t="s">
        <v>204</v>
      </c>
      <c r="D704" s="99" t="s">
        <v>300</v>
      </c>
    </row>
    <row r="705" spans="1:4" x14ac:dyDescent="0.25">
      <c r="A705" s="96">
        <v>441</v>
      </c>
      <c r="B705" s="97">
        <v>206</v>
      </c>
      <c r="C705" s="98" t="s">
        <v>104</v>
      </c>
      <c r="D705" s="99">
        <v>2</v>
      </c>
    </row>
    <row r="706" spans="1:4" x14ac:dyDescent="0.25">
      <c r="A706" s="96">
        <v>441</v>
      </c>
      <c r="B706" s="97">
        <v>350</v>
      </c>
      <c r="C706" s="98" t="s">
        <v>104</v>
      </c>
      <c r="D706" s="99">
        <v>1</v>
      </c>
    </row>
    <row r="707" spans="1:4" x14ac:dyDescent="0.25">
      <c r="A707" s="96">
        <v>441</v>
      </c>
      <c r="B707" s="97">
        <v>351</v>
      </c>
      <c r="C707" s="98" t="s">
        <v>104</v>
      </c>
      <c r="D707" s="99">
        <v>1</v>
      </c>
    </row>
    <row r="708" spans="1:4" x14ac:dyDescent="0.25">
      <c r="A708" s="96">
        <v>441</v>
      </c>
      <c r="B708" s="97">
        <v>352</v>
      </c>
      <c r="C708" s="98" t="s">
        <v>104</v>
      </c>
      <c r="D708" s="99">
        <v>1</v>
      </c>
    </row>
    <row r="709" spans="1:4" x14ac:dyDescent="0.25">
      <c r="A709" s="96">
        <v>442</v>
      </c>
      <c r="B709" s="97">
        <v>356</v>
      </c>
      <c r="C709" s="98" t="s">
        <v>100</v>
      </c>
      <c r="D709" s="99" t="s">
        <v>300</v>
      </c>
    </row>
    <row r="710" spans="1:4" x14ac:dyDescent="0.25">
      <c r="A710" s="96">
        <v>442</v>
      </c>
      <c r="B710" s="97">
        <v>357</v>
      </c>
      <c r="C710" s="98" t="s">
        <v>100</v>
      </c>
      <c r="D710" s="99" t="s">
        <v>300</v>
      </c>
    </row>
    <row r="711" spans="1:4" x14ac:dyDescent="0.25">
      <c r="A711" s="96">
        <v>443</v>
      </c>
      <c r="B711" s="97">
        <v>358</v>
      </c>
      <c r="C711" s="98" t="s">
        <v>142</v>
      </c>
      <c r="D711" s="99">
        <v>1</v>
      </c>
    </row>
    <row r="712" spans="1:4" x14ac:dyDescent="0.25">
      <c r="A712" s="96">
        <v>443</v>
      </c>
      <c r="B712" s="97">
        <v>359</v>
      </c>
      <c r="C712" s="98" t="s">
        <v>142</v>
      </c>
      <c r="D712" s="99" t="s">
        <v>305</v>
      </c>
    </row>
    <row r="713" spans="1:4" x14ac:dyDescent="0.25">
      <c r="A713" s="96">
        <v>444</v>
      </c>
      <c r="B713" s="97">
        <v>208</v>
      </c>
      <c r="C713" s="98" t="s">
        <v>145</v>
      </c>
      <c r="D713" s="99">
        <v>2</v>
      </c>
    </row>
    <row r="714" spans="1:4" x14ac:dyDescent="0.25">
      <c r="A714" s="96">
        <v>444</v>
      </c>
      <c r="B714" s="97">
        <v>358</v>
      </c>
      <c r="C714" s="98" t="s">
        <v>145</v>
      </c>
      <c r="D714" s="99" t="s">
        <v>308</v>
      </c>
    </row>
    <row r="715" spans="1:4" x14ac:dyDescent="0.25">
      <c r="A715" s="96">
        <v>444</v>
      </c>
      <c r="B715" s="97">
        <v>360</v>
      </c>
      <c r="C715" s="98" t="s">
        <v>145</v>
      </c>
      <c r="D715" s="99" t="s">
        <v>308</v>
      </c>
    </row>
    <row r="716" spans="1:4" x14ac:dyDescent="0.25">
      <c r="A716" s="96">
        <v>445</v>
      </c>
      <c r="B716" s="97">
        <v>1406</v>
      </c>
      <c r="C716" s="98" t="s">
        <v>205</v>
      </c>
      <c r="D716" s="99">
        <v>1</v>
      </c>
    </row>
    <row r="717" spans="1:4" x14ac:dyDescent="0.25">
      <c r="A717" s="96">
        <v>445</v>
      </c>
      <c r="B717" s="97">
        <v>1407</v>
      </c>
      <c r="C717" s="98" t="s">
        <v>205</v>
      </c>
      <c r="D717" s="99">
        <v>2</v>
      </c>
    </row>
    <row r="718" spans="1:4" x14ac:dyDescent="0.25">
      <c r="A718" s="96">
        <v>446</v>
      </c>
      <c r="B718" s="97">
        <v>1408</v>
      </c>
      <c r="C718" s="98" t="s">
        <v>205</v>
      </c>
      <c r="D718" s="99">
        <v>1</v>
      </c>
    </row>
    <row r="719" spans="1:4" x14ac:dyDescent="0.25">
      <c r="A719" s="96">
        <v>446</v>
      </c>
      <c r="B719" s="97">
        <v>1409</v>
      </c>
      <c r="C719" s="98" t="s">
        <v>205</v>
      </c>
      <c r="D719" s="99">
        <v>2</v>
      </c>
    </row>
    <row r="720" spans="1:4" x14ac:dyDescent="0.25">
      <c r="A720" s="96">
        <v>447</v>
      </c>
      <c r="B720" s="97">
        <v>206</v>
      </c>
      <c r="C720" s="98" t="s">
        <v>116</v>
      </c>
      <c r="D720" s="99">
        <v>2</v>
      </c>
    </row>
    <row r="721" spans="1:4" x14ac:dyDescent="0.25">
      <c r="A721" s="96">
        <v>448</v>
      </c>
      <c r="B721" s="97">
        <v>1125</v>
      </c>
      <c r="C721" s="98" t="s">
        <v>116</v>
      </c>
      <c r="D721" s="99">
        <v>2</v>
      </c>
    </row>
    <row r="722" spans="1:4" x14ac:dyDescent="0.25">
      <c r="A722" s="96">
        <v>449</v>
      </c>
      <c r="B722" s="97">
        <v>1127</v>
      </c>
      <c r="C722" s="98" t="s">
        <v>116</v>
      </c>
      <c r="D722" s="99">
        <v>2</v>
      </c>
    </row>
    <row r="723" spans="1:4" x14ac:dyDescent="0.25">
      <c r="A723" s="96">
        <v>450</v>
      </c>
      <c r="B723" s="97">
        <v>1129</v>
      </c>
      <c r="C723" s="98" t="s">
        <v>116</v>
      </c>
      <c r="D723" s="99">
        <v>2</v>
      </c>
    </row>
    <row r="724" spans="1:4" x14ac:dyDescent="0.25">
      <c r="A724" s="96">
        <v>451</v>
      </c>
      <c r="B724" s="97">
        <v>1140</v>
      </c>
      <c r="C724" s="98" t="s">
        <v>116</v>
      </c>
      <c r="D724" s="99">
        <v>2</v>
      </c>
    </row>
    <row r="725" spans="1:4" x14ac:dyDescent="0.25">
      <c r="A725" s="96">
        <v>452</v>
      </c>
      <c r="B725" s="97">
        <v>1142</v>
      </c>
      <c r="C725" s="98" t="s">
        <v>116</v>
      </c>
      <c r="D725" s="99">
        <v>2</v>
      </c>
    </row>
    <row r="726" spans="1:4" x14ac:dyDescent="0.25">
      <c r="A726" s="96">
        <v>453</v>
      </c>
      <c r="B726" s="97">
        <v>1144</v>
      </c>
      <c r="C726" s="98" t="s">
        <v>116</v>
      </c>
      <c r="D726" s="99">
        <v>2</v>
      </c>
    </row>
    <row r="727" spans="1:4" x14ac:dyDescent="0.25">
      <c r="A727" s="96">
        <v>454</v>
      </c>
      <c r="B727" s="97">
        <v>1146</v>
      </c>
      <c r="C727" s="98" t="s">
        <v>116</v>
      </c>
      <c r="D727" s="99">
        <v>2</v>
      </c>
    </row>
    <row r="728" spans="1:4" x14ac:dyDescent="0.25">
      <c r="A728" s="96">
        <v>455</v>
      </c>
      <c r="B728" s="97">
        <v>1148</v>
      </c>
      <c r="C728" s="98" t="s">
        <v>116</v>
      </c>
      <c r="D728" s="99">
        <v>2</v>
      </c>
    </row>
    <row r="729" spans="1:4" x14ac:dyDescent="0.25">
      <c r="A729" s="96">
        <v>456</v>
      </c>
      <c r="B729" s="97">
        <v>1150</v>
      </c>
      <c r="C729" s="98" t="s">
        <v>116</v>
      </c>
      <c r="D729" s="99">
        <v>2</v>
      </c>
    </row>
    <row r="730" spans="1:4" x14ac:dyDescent="0.25">
      <c r="A730" s="96">
        <v>459</v>
      </c>
      <c r="B730" s="97">
        <v>1398</v>
      </c>
      <c r="C730" s="98" t="s">
        <v>116</v>
      </c>
      <c r="D730" s="99">
        <v>2</v>
      </c>
    </row>
    <row r="731" spans="1:4" x14ac:dyDescent="0.25">
      <c r="A731" s="96">
        <v>460</v>
      </c>
      <c r="B731" s="97">
        <v>361</v>
      </c>
      <c r="C731" s="98" t="s">
        <v>206</v>
      </c>
      <c r="D731" s="99" t="s">
        <v>62</v>
      </c>
    </row>
    <row r="732" spans="1:4" x14ac:dyDescent="0.25">
      <c r="A732" s="96">
        <v>461</v>
      </c>
      <c r="B732" s="97">
        <v>361</v>
      </c>
      <c r="C732" s="98" t="s">
        <v>206</v>
      </c>
      <c r="D732" s="99" t="s">
        <v>62</v>
      </c>
    </row>
    <row r="733" spans="1:4" x14ac:dyDescent="0.25">
      <c r="A733" s="96">
        <v>462</v>
      </c>
      <c r="B733" s="97">
        <v>362</v>
      </c>
      <c r="C733" s="98" t="s">
        <v>207</v>
      </c>
      <c r="D733" s="99" t="s">
        <v>62</v>
      </c>
    </row>
    <row r="734" spans="1:4" x14ac:dyDescent="0.25">
      <c r="A734" s="96">
        <v>463</v>
      </c>
      <c r="B734" s="97">
        <v>363</v>
      </c>
      <c r="C734" s="98" t="s">
        <v>208</v>
      </c>
      <c r="D734" s="99" t="s">
        <v>62</v>
      </c>
    </row>
    <row r="735" spans="1:4" x14ac:dyDescent="0.25">
      <c r="A735" s="96">
        <v>464</v>
      </c>
      <c r="B735" s="97">
        <v>364</v>
      </c>
      <c r="C735" s="98" t="s">
        <v>209</v>
      </c>
      <c r="D735" s="99">
        <v>1</v>
      </c>
    </row>
    <row r="736" spans="1:4" x14ac:dyDescent="0.25">
      <c r="A736" s="96">
        <v>464</v>
      </c>
      <c r="B736" s="97">
        <v>365</v>
      </c>
      <c r="C736" s="98" t="s">
        <v>209</v>
      </c>
      <c r="D736" s="99">
        <v>1</v>
      </c>
    </row>
    <row r="737" spans="1:4" x14ac:dyDescent="0.25">
      <c r="A737" s="96">
        <v>465</v>
      </c>
      <c r="B737" s="97">
        <v>1410</v>
      </c>
      <c r="C737" s="98" t="s">
        <v>210</v>
      </c>
      <c r="D737" s="99">
        <v>1</v>
      </c>
    </row>
    <row r="738" spans="1:4" x14ac:dyDescent="0.25">
      <c r="A738" s="96">
        <v>465</v>
      </c>
      <c r="B738" s="97">
        <v>1411</v>
      </c>
      <c r="C738" s="98" t="s">
        <v>210</v>
      </c>
      <c r="D738" s="99">
        <v>1</v>
      </c>
    </row>
    <row r="739" spans="1:4" x14ac:dyDescent="0.25">
      <c r="A739" s="96">
        <v>466</v>
      </c>
      <c r="B739" s="97">
        <v>366</v>
      </c>
      <c r="C739" s="98" t="s">
        <v>211</v>
      </c>
      <c r="D739" s="99" t="s">
        <v>300</v>
      </c>
    </row>
    <row r="740" spans="1:4" x14ac:dyDescent="0.25">
      <c r="A740" s="96">
        <v>467</v>
      </c>
      <c r="B740" s="97">
        <v>367</v>
      </c>
      <c r="C740" s="98" t="s">
        <v>211</v>
      </c>
      <c r="D740" s="99" t="s">
        <v>300</v>
      </c>
    </row>
    <row r="741" spans="1:4" x14ac:dyDescent="0.25">
      <c r="A741" s="96">
        <v>468</v>
      </c>
      <c r="B741" s="97">
        <v>368</v>
      </c>
      <c r="C741" s="98" t="s">
        <v>211</v>
      </c>
      <c r="D741" s="99" t="s">
        <v>300</v>
      </c>
    </row>
    <row r="742" spans="1:4" x14ac:dyDescent="0.25">
      <c r="A742" s="96">
        <v>469</v>
      </c>
      <c r="B742" s="97">
        <v>369</v>
      </c>
      <c r="C742" s="98" t="s">
        <v>211</v>
      </c>
      <c r="D742" s="99" t="s">
        <v>300</v>
      </c>
    </row>
    <row r="743" spans="1:4" x14ac:dyDescent="0.25">
      <c r="A743" s="96">
        <v>470</v>
      </c>
      <c r="B743" s="97">
        <v>370</v>
      </c>
      <c r="C743" s="98" t="s">
        <v>211</v>
      </c>
      <c r="D743" s="99" t="s">
        <v>300</v>
      </c>
    </row>
    <row r="744" spans="1:4" x14ac:dyDescent="0.25">
      <c r="A744" s="96">
        <v>473</v>
      </c>
      <c r="B744" s="97">
        <v>1412</v>
      </c>
      <c r="C744" s="98" t="s">
        <v>212</v>
      </c>
      <c r="D744" s="99">
        <v>1</v>
      </c>
    </row>
    <row r="745" spans="1:4" x14ac:dyDescent="0.25">
      <c r="A745" s="96">
        <v>473</v>
      </c>
      <c r="B745" s="97">
        <v>1413</v>
      </c>
      <c r="C745" s="98" t="s">
        <v>212</v>
      </c>
      <c r="D745" s="99">
        <v>2</v>
      </c>
    </row>
    <row r="746" spans="1:4" x14ac:dyDescent="0.25">
      <c r="A746" s="96">
        <v>474</v>
      </c>
      <c r="B746" s="97">
        <v>1414</v>
      </c>
      <c r="C746" s="98" t="s">
        <v>213</v>
      </c>
      <c r="D746" s="99" t="s">
        <v>62</v>
      </c>
    </row>
    <row r="747" spans="1:4" x14ac:dyDescent="0.25">
      <c r="A747" s="96">
        <v>475</v>
      </c>
      <c r="B747" s="97">
        <v>1415</v>
      </c>
      <c r="C747" s="98" t="s">
        <v>214</v>
      </c>
      <c r="D747" s="99">
        <v>1</v>
      </c>
    </row>
    <row r="748" spans="1:4" x14ac:dyDescent="0.25">
      <c r="A748" s="96">
        <v>475</v>
      </c>
      <c r="B748" s="97">
        <v>1416</v>
      </c>
      <c r="C748" s="98" t="s">
        <v>214</v>
      </c>
      <c r="D748" s="99">
        <v>2</v>
      </c>
    </row>
    <row r="749" spans="1:4" x14ac:dyDescent="0.25">
      <c r="A749" s="96">
        <v>476</v>
      </c>
      <c r="B749" s="97">
        <v>1417</v>
      </c>
      <c r="C749" s="98" t="s">
        <v>215</v>
      </c>
      <c r="D749" s="99" t="s">
        <v>62</v>
      </c>
    </row>
    <row r="750" spans="1:4" x14ac:dyDescent="0.25">
      <c r="A750" s="96">
        <v>477</v>
      </c>
      <c r="B750" s="97">
        <v>1418</v>
      </c>
      <c r="C750" s="98" t="s">
        <v>215</v>
      </c>
      <c r="D750" s="99" t="s">
        <v>62</v>
      </c>
    </row>
    <row r="751" spans="1:4" x14ac:dyDescent="0.25">
      <c r="A751" s="96">
        <v>478</v>
      </c>
      <c r="B751" s="97">
        <v>1419</v>
      </c>
      <c r="C751" s="98" t="s">
        <v>145</v>
      </c>
      <c r="D751" s="99">
        <v>1</v>
      </c>
    </row>
    <row r="752" spans="1:4" x14ac:dyDescent="0.25">
      <c r="A752" s="96">
        <v>478</v>
      </c>
      <c r="B752" s="97">
        <v>1420</v>
      </c>
      <c r="C752" s="98" t="s">
        <v>145</v>
      </c>
      <c r="D752" s="99">
        <v>1</v>
      </c>
    </row>
    <row r="753" spans="1:4" x14ac:dyDescent="0.25">
      <c r="A753" s="96">
        <v>478</v>
      </c>
      <c r="B753" s="97">
        <v>1421</v>
      </c>
      <c r="C753" s="98" t="s">
        <v>145</v>
      </c>
      <c r="D753" s="99">
        <v>2</v>
      </c>
    </row>
    <row r="754" spans="1:4" x14ac:dyDescent="0.25">
      <c r="A754" s="96">
        <v>479</v>
      </c>
      <c r="B754" s="97">
        <v>1424</v>
      </c>
      <c r="C754" s="98" t="s">
        <v>203</v>
      </c>
      <c r="D754" s="99">
        <v>2</v>
      </c>
    </row>
    <row r="755" spans="1:4" x14ac:dyDescent="0.25">
      <c r="A755" s="96">
        <v>479</v>
      </c>
      <c r="B755" s="97">
        <v>1425</v>
      </c>
      <c r="C755" s="98" t="s">
        <v>203</v>
      </c>
      <c r="D755" s="99">
        <v>1</v>
      </c>
    </row>
    <row r="756" spans="1:4" x14ac:dyDescent="0.25">
      <c r="A756" s="96">
        <v>480</v>
      </c>
      <c r="B756" s="97">
        <v>1426</v>
      </c>
      <c r="C756" s="98" t="s">
        <v>203</v>
      </c>
      <c r="D756" s="99">
        <v>2</v>
      </c>
    </row>
    <row r="757" spans="1:4" x14ac:dyDescent="0.25">
      <c r="A757" s="96">
        <v>480</v>
      </c>
      <c r="B757" s="97">
        <v>1427</v>
      </c>
      <c r="C757" s="98" t="s">
        <v>203</v>
      </c>
      <c r="D757" s="99">
        <v>1</v>
      </c>
    </row>
    <row r="758" spans="1:4" x14ac:dyDescent="0.25">
      <c r="A758" s="96">
        <v>481</v>
      </c>
      <c r="B758" s="97">
        <v>1428</v>
      </c>
      <c r="C758" s="98" t="s">
        <v>203</v>
      </c>
      <c r="D758" s="99">
        <v>2</v>
      </c>
    </row>
    <row r="759" spans="1:4" x14ac:dyDescent="0.25">
      <c r="A759" s="96">
        <v>481</v>
      </c>
      <c r="B759" s="97">
        <v>1429</v>
      </c>
      <c r="C759" s="98" t="s">
        <v>203</v>
      </c>
      <c r="D759" s="99">
        <v>1</v>
      </c>
    </row>
    <row r="760" spans="1:4" x14ac:dyDescent="0.25">
      <c r="A760" s="96">
        <v>482</v>
      </c>
      <c r="B760" s="97">
        <v>378</v>
      </c>
      <c r="C760" s="98" t="s">
        <v>216</v>
      </c>
      <c r="D760" s="99" t="s">
        <v>217</v>
      </c>
    </row>
    <row r="761" spans="1:4" x14ac:dyDescent="0.25">
      <c r="A761" s="96">
        <v>483</v>
      </c>
      <c r="B761" s="97">
        <v>379</v>
      </c>
      <c r="C761" s="98" t="s">
        <v>218</v>
      </c>
      <c r="D761" s="99" t="s">
        <v>217</v>
      </c>
    </row>
    <row r="762" spans="1:4" x14ac:dyDescent="0.25">
      <c r="A762" s="96">
        <v>484</v>
      </c>
      <c r="B762" s="97">
        <v>380</v>
      </c>
      <c r="C762" s="98" t="s">
        <v>219</v>
      </c>
      <c r="D762" s="99" t="s">
        <v>217</v>
      </c>
    </row>
    <row r="763" spans="1:4" x14ac:dyDescent="0.25">
      <c r="A763" s="96">
        <v>485</v>
      </c>
      <c r="B763" s="97">
        <v>381</v>
      </c>
      <c r="C763" s="98" t="s">
        <v>220</v>
      </c>
      <c r="D763" s="99" t="s">
        <v>217</v>
      </c>
    </row>
    <row r="764" spans="1:4" x14ac:dyDescent="0.25">
      <c r="A764" s="96">
        <v>486</v>
      </c>
      <c r="B764" s="97">
        <v>382</v>
      </c>
      <c r="C764" s="98" t="s">
        <v>221</v>
      </c>
      <c r="D764" s="99" t="s">
        <v>217</v>
      </c>
    </row>
    <row r="765" spans="1:4" x14ac:dyDescent="0.25">
      <c r="A765" s="96">
        <v>487</v>
      </c>
      <c r="B765" s="97">
        <v>383</v>
      </c>
      <c r="C765" s="98" t="s">
        <v>222</v>
      </c>
      <c r="D765" s="99" t="s">
        <v>217</v>
      </c>
    </row>
    <row r="766" spans="1:4" x14ac:dyDescent="0.25">
      <c r="A766" s="96">
        <v>488</v>
      </c>
      <c r="B766" s="97">
        <v>384</v>
      </c>
      <c r="C766" s="98" t="s">
        <v>223</v>
      </c>
      <c r="D766" s="99" t="s">
        <v>217</v>
      </c>
    </row>
    <row r="767" spans="1:4" x14ac:dyDescent="0.25">
      <c r="A767" s="96">
        <v>489</v>
      </c>
      <c r="B767" s="97">
        <v>385</v>
      </c>
      <c r="C767" s="98" t="s">
        <v>224</v>
      </c>
      <c r="D767" s="99" t="s">
        <v>217</v>
      </c>
    </row>
    <row r="768" spans="1:4" x14ac:dyDescent="0.25">
      <c r="A768" s="96">
        <v>490</v>
      </c>
      <c r="B768" s="97">
        <v>386</v>
      </c>
      <c r="C768" s="98" t="s">
        <v>225</v>
      </c>
      <c r="D768" s="99" t="s">
        <v>217</v>
      </c>
    </row>
    <row r="769" spans="1:4" x14ac:dyDescent="0.25">
      <c r="A769" s="96">
        <v>491</v>
      </c>
      <c r="B769" s="97">
        <v>387</v>
      </c>
      <c r="C769" s="98" t="s">
        <v>226</v>
      </c>
      <c r="D769" s="99" t="s">
        <v>217</v>
      </c>
    </row>
    <row r="770" spans="1:4" x14ac:dyDescent="0.25">
      <c r="A770" s="96">
        <v>492</v>
      </c>
      <c r="B770" s="97">
        <v>388</v>
      </c>
      <c r="C770" s="98" t="s">
        <v>227</v>
      </c>
      <c r="D770" s="99" t="s">
        <v>217</v>
      </c>
    </row>
    <row r="771" spans="1:4" x14ac:dyDescent="0.25">
      <c r="A771" s="96">
        <v>493</v>
      </c>
      <c r="B771" s="97">
        <v>389</v>
      </c>
      <c r="C771" s="98" t="s">
        <v>228</v>
      </c>
      <c r="D771" s="99" t="s">
        <v>217</v>
      </c>
    </row>
    <row r="772" spans="1:4" x14ac:dyDescent="0.25">
      <c r="A772" s="96">
        <v>494</v>
      </c>
      <c r="B772" s="97">
        <v>390</v>
      </c>
      <c r="C772" s="98" t="s">
        <v>229</v>
      </c>
      <c r="D772" s="99" t="s">
        <v>217</v>
      </c>
    </row>
    <row r="773" spans="1:4" x14ac:dyDescent="0.25">
      <c r="A773" s="96">
        <v>495</v>
      </c>
      <c r="B773" s="97">
        <v>391</v>
      </c>
      <c r="C773" s="98" t="s">
        <v>230</v>
      </c>
      <c r="D773" s="99" t="s">
        <v>217</v>
      </c>
    </row>
    <row r="774" spans="1:4" x14ac:dyDescent="0.25">
      <c r="A774" s="96">
        <v>496</v>
      </c>
      <c r="B774" s="97">
        <v>392</v>
      </c>
      <c r="C774" s="98" t="s">
        <v>231</v>
      </c>
      <c r="D774" s="99" t="s">
        <v>217</v>
      </c>
    </row>
    <row r="775" spans="1:4" x14ac:dyDescent="0.25">
      <c r="A775" s="96">
        <v>497</v>
      </c>
      <c r="B775" s="97">
        <v>393</v>
      </c>
      <c r="C775" s="98" t="s">
        <v>232</v>
      </c>
      <c r="D775" s="99" t="s">
        <v>217</v>
      </c>
    </row>
    <row r="776" spans="1:4" x14ac:dyDescent="0.25">
      <c r="A776" s="96">
        <v>498</v>
      </c>
      <c r="B776" s="97">
        <v>394</v>
      </c>
      <c r="C776" s="98" t="s">
        <v>233</v>
      </c>
      <c r="D776" s="99" t="s">
        <v>217</v>
      </c>
    </row>
    <row r="777" spans="1:4" x14ac:dyDescent="0.25">
      <c r="A777" s="96">
        <v>701</v>
      </c>
      <c r="B777" s="97">
        <v>343</v>
      </c>
      <c r="C777" s="98" t="s">
        <v>234</v>
      </c>
      <c r="D777" s="99" t="s">
        <v>62</v>
      </c>
    </row>
    <row r="778" spans="1:4" x14ac:dyDescent="0.25">
      <c r="A778" s="96">
        <v>702</v>
      </c>
      <c r="B778" s="97">
        <v>344</v>
      </c>
      <c r="C778" s="98" t="s">
        <v>234</v>
      </c>
      <c r="D778" s="99" t="s">
        <v>62</v>
      </c>
    </row>
    <row r="779" spans="1:4" x14ac:dyDescent="0.25">
      <c r="A779" s="96">
        <v>703</v>
      </c>
      <c r="B779" s="97">
        <v>317</v>
      </c>
      <c r="C779" s="98" t="s">
        <v>168</v>
      </c>
      <c r="D779" s="99" t="s">
        <v>62</v>
      </c>
    </row>
    <row r="780" spans="1:4" x14ac:dyDescent="0.25">
      <c r="A780" s="96">
        <v>704</v>
      </c>
      <c r="B780" s="97">
        <v>318</v>
      </c>
      <c r="C780" s="98" t="s">
        <v>168</v>
      </c>
      <c r="D780" s="99" t="s">
        <v>62</v>
      </c>
    </row>
    <row r="781" spans="1:4" x14ac:dyDescent="0.25">
      <c r="A781" s="96">
        <v>705</v>
      </c>
      <c r="B781" s="97">
        <v>319</v>
      </c>
      <c r="C781" s="98" t="s">
        <v>168</v>
      </c>
      <c r="D781" s="99" t="s">
        <v>62</v>
      </c>
    </row>
    <row r="782" spans="1:4" x14ac:dyDescent="0.25">
      <c r="A782" s="96">
        <v>706</v>
      </c>
      <c r="B782" s="97">
        <v>320</v>
      </c>
      <c r="C782" s="98" t="s">
        <v>168</v>
      </c>
      <c r="D782" s="99" t="s">
        <v>62</v>
      </c>
    </row>
    <row r="783" spans="1:4" x14ac:dyDescent="0.25">
      <c r="A783" s="96">
        <v>707</v>
      </c>
      <c r="B783" s="97">
        <v>321</v>
      </c>
      <c r="C783" s="98" t="s">
        <v>168</v>
      </c>
      <c r="D783" s="99" t="s">
        <v>62</v>
      </c>
    </row>
    <row r="784" spans="1:4" x14ac:dyDescent="0.25">
      <c r="A784" s="96">
        <v>708</v>
      </c>
      <c r="B784" s="97">
        <v>322</v>
      </c>
      <c r="C784" s="98" t="s">
        <v>168</v>
      </c>
      <c r="D784" s="99" t="s">
        <v>62</v>
      </c>
    </row>
    <row r="785" spans="1:4" x14ac:dyDescent="0.25">
      <c r="A785" s="96">
        <v>709</v>
      </c>
      <c r="B785" s="97">
        <v>323</v>
      </c>
      <c r="C785" s="98" t="s">
        <v>168</v>
      </c>
      <c r="D785" s="99" t="s">
        <v>62</v>
      </c>
    </row>
    <row r="786" spans="1:4" x14ac:dyDescent="0.25">
      <c r="A786" s="96">
        <v>710</v>
      </c>
      <c r="B786" s="97">
        <v>324</v>
      </c>
      <c r="C786" s="98" t="s">
        <v>168</v>
      </c>
      <c r="D786" s="99" t="s">
        <v>62</v>
      </c>
    </row>
    <row r="787" spans="1:4" x14ac:dyDescent="0.25">
      <c r="A787" s="96">
        <v>711</v>
      </c>
      <c r="B787" s="97">
        <v>325</v>
      </c>
      <c r="C787" s="98" t="s">
        <v>168</v>
      </c>
      <c r="D787" s="99" t="s">
        <v>62</v>
      </c>
    </row>
    <row r="788" spans="1:4" x14ac:dyDescent="0.25">
      <c r="A788" s="96">
        <v>712</v>
      </c>
      <c r="B788" s="97">
        <v>326</v>
      </c>
      <c r="C788" s="98" t="s">
        <v>235</v>
      </c>
      <c r="D788" s="99" t="s">
        <v>62</v>
      </c>
    </row>
    <row r="789" spans="1:4" x14ac:dyDescent="0.25">
      <c r="A789" s="96">
        <v>713</v>
      </c>
      <c r="B789" s="97">
        <v>328</v>
      </c>
      <c r="C789" s="98" t="s">
        <v>235</v>
      </c>
      <c r="D789" s="99" t="s">
        <v>62</v>
      </c>
    </row>
    <row r="790" spans="1:4" x14ac:dyDescent="0.25">
      <c r="A790" s="96">
        <v>714</v>
      </c>
      <c r="B790" s="97">
        <v>329</v>
      </c>
      <c r="C790" s="98" t="s">
        <v>235</v>
      </c>
      <c r="D790" s="99" t="s">
        <v>62</v>
      </c>
    </row>
    <row r="791" spans="1:4" x14ac:dyDescent="0.25">
      <c r="A791" s="96">
        <v>715</v>
      </c>
      <c r="B791" s="97">
        <v>330</v>
      </c>
      <c r="C791" s="98" t="s">
        <v>235</v>
      </c>
      <c r="D791" s="99" t="s">
        <v>62</v>
      </c>
    </row>
    <row r="792" spans="1:4" x14ac:dyDescent="0.25">
      <c r="A792" s="96">
        <v>716</v>
      </c>
      <c r="B792" s="97">
        <v>339</v>
      </c>
      <c r="C792" s="98" t="s">
        <v>236</v>
      </c>
      <c r="D792" s="99" t="s">
        <v>62</v>
      </c>
    </row>
    <row r="793" spans="1:4" x14ac:dyDescent="0.25">
      <c r="A793" s="96">
        <v>717</v>
      </c>
      <c r="B793" s="97">
        <v>340</v>
      </c>
      <c r="C793" s="98" t="s">
        <v>236</v>
      </c>
      <c r="D793" s="99" t="s">
        <v>62</v>
      </c>
    </row>
    <row r="794" spans="1:4" x14ac:dyDescent="0.25">
      <c r="A794" s="96">
        <v>718</v>
      </c>
      <c r="B794" s="97">
        <v>341</v>
      </c>
      <c r="C794" s="98" t="s">
        <v>237</v>
      </c>
      <c r="D794" s="99" t="s">
        <v>62</v>
      </c>
    </row>
    <row r="795" spans="1:4" x14ac:dyDescent="0.25">
      <c r="A795" s="96">
        <v>719</v>
      </c>
      <c r="B795" s="97">
        <v>342</v>
      </c>
      <c r="C795" s="98" t="s">
        <v>237</v>
      </c>
      <c r="D795" s="99" t="s">
        <v>62</v>
      </c>
    </row>
    <row r="796" spans="1:4" x14ac:dyDescent="0.25">
      <c r="A796" s="96">
        <v>720</v>
      </c>
      <c r="B796" s="97">
        <v>331</v>
      </c>
      <c r="C796" s="98" t="s">
        <v>101</v>
      </c>
      <c r="D796" s="99">
        <v>1</v>
      </c>
    </row>
    <row r="797" spans="1:4" x14ac:dyDescent="0.25">
      <c r="A797" s="96">
        <v>720</v>
      </c>
      <c r="B797" s="97">
        <v>332</v>
      </c>
      <c r="C797" s="98" t="s">
        <v>101</v>
      </c>
      <c r="D797" s="99">
        <v>1</v>
      </c>
    </row>
    <row r="798" spans="1:4" x14ac:dyDescent="0.25">
      <c r="A798" s="96">
        <v>720</v>
      </c>
      <c r="B798" s="97">
        <v>333</v>
      </c>
      <c r="C798" s="98" t="s">
        <v>101</v>
      </c>
      <c r="D798" s="99">
        <v>2</v>
      </c>
    </row>
    <row r="799" spans="1:4" x14ac:dyDescent="0.25">
      <c r="A799" s="96">
        <v>721</v>
      </c>
      <c r="B799" s="97">
        <v>327</v>
      </c>
      <c r="C799" s="98" t="s">
        <v>238</v>
      </c>
      <c r="D799" s="99">
        <v>2</v>
      </c>
    </row>
    <row r="800" spans="1:4" x14ac:dyDescent="0.25">
      <c r="A800" s="96">
        <v>721</v>
      </c>
      <c r="B800" s="97">
        <v>336</v>
      </c>
      <c r="C800" s="98" t="s">
        <v>238</v>
      </c>
      <c r="D800" s="99">
        <v>1</v>
      </c>
    </row>
    <row r="801" spans="1:4" x14ac:dyDescent="0.25">
      <c r="A801" s="96">
        <v>722</v>
      </c>
      <c r="B801" s="97">
        <v>13067</v>
      </c>
      <c r="C801" s="98" t="s">
        <v>238</v>
      </c>
      <c r="D801" s="99">
        <v>2</v>
      </c>
    </row>
    <row r="802" spans="1:4" x14ac:dyDescent="0.25">
      <c r="A802" s="96">
        <v>722</v>
      </c>
      <c r="B802" s="97">
        <v>13068</v>
      </c>
      <c r="C802" s="98" t="s">
        <v>238</v>
      </c>
      <c r="D802" s="99">
        <v>1</v>
      </c>
    </row>
    <row r="803" spans="1:4" x14ac:dyDescent="0.25">
      <c r="A803" s="96">
        <v>723</v>
      </c>
      <c r="B803" s="97">
        <v>13070</v>
      </c>
      <c r="C803" s="98" t="s">
        <v>238</v>
      </c>
      <c r="D803" s="99">
        <v>2</v>
      </c>
    </row>
    <row r="804" spans="1:4" x14ac:dyDescent="0.25">
      <c r="A804" s="96">
        <v>723</v>
      </c>
      <c r="B804" s="97">
        <v>13071</v>
      </c>
      <c r="C804" s="98" t="s">
        <v>238</v>
      </c>
      <c r="D804" s="99">
        <v>1</v>
      </c>
    </row>
    <row r="805" spans="1:4" x14ac:dyDescent="0.25">
      <c r="A805" s="96">
        <v>724</v>
      </c>
      <c r="B805" s="97">
        <v>13073</v>
      </c>
      <c r="C805" s="98" t="s">
        <v>238</v>
      </c>
      <c r="D805" s="99">
        <v>2</v>
      </c>
    </row>
    <row r="806" spans="1:4" x14ac:dyDescent="0.25">
      <c r="A806" s="96">
        <v>724</v>
      </c>
      <c r="B806" s="97">
        <v>13074</v>
      </c>
      <c r="C806" s="98" t="s">
        <v>238</v>
      </c>
      <c r="D806" s="99">
        <v>1</v>
      </c>
    </row>
    <row r="807" spans="1:4" x14ac:dyDescent="0.25">
      <c r="A807" s="96">
        <v>725</v>
      </c>
      <c r="B807" s="97">
        <v>13076</v>
      </c>
      <c r="C807" s="98" t="s">
        <v>238</v>
      </c>
      <c r="D807" s="99">
        <v>2</v>
      </c>
    </row>
    <row r="808" spans="1:4" x14ac:dyDescent="0.25">
      <c r="A808" s="96">
        <v>725</v>
      </c>
      <c r="B808" s="97">
        <v>13077</v>
      </c>
      <c r="C808" s="98" t="s">
        <v>238</v>
      </c>
      <c r="D808" s="99">
        <v>1</v>
      </c>
    </row>
    <row r="809" spans="1:4" x14ac:dyDescent="0.25">
      <c r="A809" s="96">
        <v>726</v>
      </c>
      <c r="B809" s="97">
        <v>13079</v>
      </c>
      <c r="C809" s="98" t="s">
        <v>238</v>
      </c>
      <c r="D809" s="99">
        <v>2</v>
      </c>
    </row>
    <row r="810" spans="1:4" x14ac:dyDescent="0.25">
      <c r="A810" s="96">
        <v>726</v>
      </c>
      <c r="B810" s="97">
        <v>13080</v>
      </c>
      <c r="C810" s="98" t="s">
        <v>238</v>
      </c>
      <c r="D810" s="99">
        <v>1</v>
      </c>
    </row>
    <row r="811" spans="1:4" x14ac:dyDescent="0.25">
      <c r="A811" s="96">
        <v>727</v>
      </c>
      <c r="B811" s="97">
        <v>13032</v>
      </c>
      <c r="C811" s="98" t="s">
        <v>238</v>
      </c>
      <c r="D811" s="99">
        <v>2</v>
      </c>
    </row>
    <row r="812" spans="1:4" x14ac:dyDescent="0.25">
      <c r="A812" s="96">
        <v>727</v>
      </c>
      <c r="B812" s="97">
        <v>13033</v>
      </c>
      <c r="C812" s="98" t="s">
        <v>238</v>
      </c>
      <c r="D812" s="99">
        <v>1</v>
      </c>
    </row>
    <row r="813" spans="1:4" x14ac:dyDescent="0.25">
      <c r="A813" s="96">
        <v>728</v>
      </c>
      <c r="B813" s="97">
        <v>13034</v>
      </c>
      <c r="C813" s="98" t="s">
        <v>239</v>
      </c>
      <c r="D813" s="99">
        <v>2</v>
      </c>
    </row>
    <row r="814" spans="1:4" x14ac:dyDescent="0.25">
      <c r="A814" s="96">
        <v>729</v>
      </c>
      <c r="B814" s="97">
        <v>13035</v>
      </c>
      <c r="C814" s="98" t="s">
        <v>238</v>
      </c>
      <c r="D814" s="99">
        <v>2</v>
      </c>
    </row>
    <row r="815" spans="1:4" x14ac:dyDescent="0.25">
      <c r="A815" s="96">
        <v>729</v>
      </c>
      <c r="B815" s="97">
        <v>13036</v>
      </c>
      <c r="C815" s="98" t="s">
        <v>238</v>
      </c>
      <c r="D815" s="99">
        <v>1</v>
      </c>
    </row>
    <row r="816" spans="1:4" x14ac:dyDescent="0.25">
      <c r="A816" s="96">
        <v>730</v>
      </c>
      <c r="B816" s="97">
        <v>13037</v>
      </c>
      <c r="C816" s="98" t="s">
        <v>239</v>
      </c>
      <c r="D816" s="99">
        <v>2</v>
      </c>
    </row>
    <row r="817" spans="1:4" x14ac:dyDescent="0.25">
      <c r="A817" s="96">
        <v>731</v>
      </c>
      <c r="B817" s="97">
        <v>13038</v>
      </c>
      <c r="C817" s="98" t="s">
        <v>238</v>
      </c>
      <c r="D817" s="99">
        <v>2</v>
      </c>
    </row>
    <row r="818" spans="1:4" x14ac:dyDescent="0.25">
      <c r="A818" s="96">
        <v>731</v>
      </c>
      <c r="B818" s="97">
        <v>13039</v>
      </c>
      <c r="C818" s="98" t="s">
        <v>238</v>
      </c>
      <c r="D818" s="99">
        <v>1</v>
      </c>
    </row>
    <row r="819" spans="1:4" x14ac:dyDescent="0.25">
      <c r="A819" s="96">
        <v>732</v>
      </c>
      <c r="B819" s="97">
        <v>13040</v>
      </c>
      <c r="C819" s="98" t="s">
        <v>239</v>
      </c>
      <c r="D819" s="99">
        <v>2</v>
      </c>
    </row>
    <row r="820" spans="1:4" x14ac:dyDescent="0.25">
      <c r="A820" s="96">
        <v>733</v>
      </c>
      <c r="B820" s="97">
        <v>13041</v>
      </c>
      <c r="C820" s="98" t="s">
        <v>238</v>
      </c>
      <c r="D820" s="99">
        <v>2</v>
      </c>
    </row>
    <row r="821" spans="1:4" x14ac:dyDescent="0.25">
      <c r="A821" s="96">
        <v>733</v>
      </c>
      <c r="B821" s="97">
        <v>13042</v>
      </c>
      <c r="C821" s="98" t="s">
        <v>238</v>
      </c>
      <c r="D821" s="99">
        <v>1</v>
      </c>
    </row>
    <row r="822" spans="1:4" x14ac:dyDescent="0.25">
      <c r="A822" s="96">
        <v>734</v>
      </c>
      <c r="B822" s="97">
        <v>13043</v>
      </c>
      <c r="C822" s="98" t="s">
        <v>239</v>
      </c>
      <c r="D822" s="99">
        <v>2</v>
      </c>
    </row>
    <row r="823" spans="1:4" x14ac:dyDescent="0.25">
      <c r="A823" s="96">
        <v>735</v>
      </c>
      <c r="B823" s="97">
        <v>13044</v>
      </c>
      <c r="C823" s="98" t="s">
        <v>238</v>
      </c>
      <c r="D823" s="99">
        <v>2</v>
      </c>
    </row>
    <row r="824" spans="1:4" x14ac:dyDescent="0.25">
      <c r="A824" s="96">
        <v>735</v>
      </c>
      <c r="B824" s="97">
        <v>13045</v>
      </c>
      <c r="C824" s="98" t="s">
        <v>238</v>
      </c>
      <c r="D824" s="99">
        <v>1</v>
      </c>
    </row>
    <row r="825" spans="1:4" x14ac:dyDescent="0.25">
      <c r="A825" s="96">
        <v>736</v>
      </c>
      <c r="B825" s="97">
        <v>13046</v>
      </c>
      <c r="C825" s="98" t="s">
        <v>239</v>
      </c>
      <c r="D825" s="99">
        <v>2</v>
      </c>
    </row>
    <row r="826" spans="1:4" x14ac:dyDescent="0.25">
      <c r="A826" s="96">
        <v>737</v>
      </c>
      <c r="B826" s="97">
        <v>13047</v>
      </c>
      <c r="C826" s="98" t="s">
        <v>238</v>
      </c>
      <c r="D826" s="99">
        <v>2</v>
      </c>
    </row>
    <row r="827" spans="1:4" x14ac:dyDescent="0.25">
      <c r="A827" s="96">
        <v>737</v>
      </c>
      <c r="B827" s="97">
        <v>13048</v>
      </c>
      <c r="C827" s="98" t="s">
        <v>238</v>
      </c>
      <c r="D827" s="99">
        <v>1</v>
      </c>
    </row>
    <row r="828" spans="1:4" x14ac:dyDescent="0.25">
      <c r="A828" s="96">
        <v>738</v>
      </c>
      <c r="B828" s="97">
        <v>13049</v>
      </c>
      <c r="C828" s="98" t="s">
        <v>239</v>
      </c>
      <c r="D828" s="99">
        <v>2</v>
      </c>
    </row>
    <row r="829" spans="1:4" x14ac:dyDescent="0.25">
      <c r="A829" s="96">
        <v>739</v>
      </c>
      <c r="B829" s="97">
        <v>13050</v>
      </c>
      <c r="C829" s="98" t="s">
        <v>238</v>
      </c>
      <c r="D829" s="99">
        <v>2</v>
      </c>
    </row>
    <row r="830" spans="1:4" x14ac:dyDescent="0.25">
      <c r="A830" s="96">
        <v>739</v>
      </c>
      <c r="B830" s="97">
        <v>13051</v>
      </c>
      <c r="C830" s="98" t="s">
        <v>238</v>
      </c>
      <c r="D830" s="99">
        <v>1</v>
      </c>
    </row>
    <row r="831" spans="1:4" x14ac:dyDescent="0.25">
      <c r="A831" s="96">
        <v>740</v>
      </c>
      <c r="B831" s="97">
        <v>13052</v>
      </c>
      <c r="C831" s="98" t="s">
        <v>239</v>
      </c>
      <c r="D831" s="99">
        <v>2</v>
      </c>
    </row>
    <row r="832" spans="1:4" x14ac:dyDescent="0.25">
      <c r="A832" s="96">
        <v>741</v>
      </c>
      <c r="B832" s="97">
        <v>13053</v>
      </c>
      <c r="C832" s="98" t="s">
        <v>238</v>
      </c>
      <c r="D832" s="99">
        <v>2</v>
      </c>
    </row>
    <row r="833" spans="1:4" x14ac:dyDescent="0.25">
      <c r="A833" s="96">
        <v>741</v>
      </c>
      <c r="B833" s="97">
        <v>13054</v>
      </c>
      <c r="C833" s="98" t="s">
        <v>238</v>
      </c>
      <c r="D833" s="99">
        <v>1</v>
      </c>
    </row>
    <row r="834" spans="1:4" x14ac:dyDescent="0.25">
      <c r="A834" s="96">
        <v>742</v>
      </c>
      <c r="B834" s="97">
        <v>13055</v>
      </c>
      <c r="C834" s="98" t="s">
        <v>239</v>
      </c>
      <c r="D834" s="99">
        <v>2</v>
      </c>
    </row>
    <row r="835" spans="1:4" x14ac:dyDescent="0.25">
      <c r="A835" s="96">
        <v>743</v>
      </c>
      <c r="B835" s="97">
        <v>13056</v>
      </c>
      <c r="C835" s="98" t="s">
        <v>238</v>
      </c>
      <c r="D835" s="99">
        <v>2</v>
      </c>
    </row>
    <row r="836" spans="1:4" x14ac:dyDescent="0.25">
      <c r="A836" s="96">
        <v>743</v>
      </c>
      <c r="B836" s="97">
        <v>13057</v>
      </c>
      <c r="C836" s="98" t="s">
        <v>238</v>
      </c>
      <c r="D836" s="99">
        <v>1</v>
      </c>
    </row>
    <row r="837" spans="1:4" x14ac:dyDescent="0.25">
      <c r="A837" s="96">
        <v>744</v>
      </c>
      <c r="B837" s="97">
        <v>13058</v>
      </c>
      <c r="C837" s="98" t="s">
        <v>239</v>
      </c>
      <c r="D837" s="99">
        <v>2</v>
      </c>
    </row>
    <row r="838" spans="1:4" x14ac:dyDescent="0.25">
      <c r="A838" s="96">
        <v>745</v>
      </c>
      <c r="B838" s="97">
        <v>13059</v>
      </c>
      <c r="C838" s="98" t="s">
        <v>238</v>
      </c>
      <c r="D838" s="99">
        <v>2</v>
      </c>
    </row>
    <row r="839" spans="1:4" x14ac:dyDescent="0.25">
      <c r="A839" s="96">
        <v>745</v>
      </c>
      <c r="B839" s="97">
        <v>13060</v>
      </c>
      <c r="C839" s="98" t="s">
        <v>238</v>
      </c>
      <c r="D839" s="99">
        <v>1</v>
      </c>
    </row>
    <row r="840" spans="1:4" x14ac:dyDescent="0.25">
      <c r="A840" s="96">
        <v>746</v>
      </c>
      <c r="B840" s="97">
        <v>13061</v>
      </c>
      <c r="C840" s="98" t="s">
        <v>239</v>
      </c>
      <c r="D840" s="99">
        <v>2</v>
      </c>
    </row>
    <row r="841" spans="1:4" x14ac:dyDescent="0.25">
      <c r="A841" s="96">
        <v>747</v>
      </c>
      <c r="B841" s="97">
        <v>13062</v>
      </c>
      <c r="C841" s="98" t="s">
        <v>238</v>
      </c>
      <c r="D841" s="99">
        <v>2</v>
      </c>
    </row>
    <row r="842" spans="1:4" x14ac:dyDescent="0.25">
      <c r="A842" s="96">
        <v>747</v>
      </c>
      <c r="B842" s="97">
        <v>13063</v>
      </c>
      <c r="C842" s="98" t="s">
        <v>238</v>
      </c>
      <c r="D842" s="99">
        <v>1</v>
      </c>
    </row>
    <row r="843" spans="1:4" x14ac:dyDescent="0.25">
      <c r="A843" s="96">
        <v>748</v>
      </c>
      <c r="B843" s="97">
        <v>13064</v>
      </c>
      <c r="C843" s="98" t="s">
        <v>238</v>
      </c>
      <c r="D843" s="99">
        <v>2</v>
      </c>
    </row>
    <row r="844" spans="1:4" x14ac:dyDescent="0.25">
      <c r="A844" s="96">
        <v>748</v>
      </c>
      <c r="B844" s="97">
        <v>13065</v>
      </c>
      <c r="C844" s="98" t="s">
        <v>238</v>
      </c>
      <c r="D844" s="99">
        <v>1</v>
      </c>
    </row>
    <row r="845" spans="1:4" x14ac:dyDescent="0.25">
      <c r="A845" s="96">
        <v>749</v>
      </c>
      <c r="B845" s="97">
        <v>13066</v>
      </c>
      <c r="C845" s="98" t="s">
        <v>239</v>
      </c>
      <c r="D845" s="99">
        <v>2</v>
      </c>
    </row>
    <row r="846" spans="1:4" x14ac:dyDescent="0.25">
      <c r="A846" s="96">
        <v>752</v>
      </c>
      <c r="B846" s="97">
        <v>13011</v>
      </c>
      <c r="C846" s="98" t="s">
        <v>238</v>
      </c>
      <c r="D846" s="99">
        <v>2</v>
      </c>
    </row>
    <row r="847" spans="1:4" x14ac:dyDescent="0.25">
      <c r="A847" s="96">
        <v>752</v>
      </c>
      <c r="B847" s="97">
        <v>13012</v>
      </c>
      <c r="C847" s="98" t="s">
        <v>238</v>
      </c>
      <c r="D847" s="99">
        <v>1</v>
      </c>
    </row>
    <row r="848" spans="1:4" x14ac:dyDescent="0.25">
      <c r="A848" s="96">
        <v>753</v>
      </c>
      <c r="B848" s="97">
        <v>13013</v>
      </c>
      <c r="C848" s="98" t="s">
        <v>240</v>
      </c>
      <c r="D848" s="99">
        <v>2</v>
      </c>
    </row>
    <row r="849" spans="1:4" x14ac:dyDescent="0.25">
      <c r="A849" s="96">
        <v>754</v>
      </c>
      <c r="B849" s="97">
        <v>13014</v>
      </c>
      <c r="C849" s="98" t="s">
        <v>238</v>
      </c>
      <c r="D849" s="99">
        <v>2</v>
      </c>
    </row>
    <row r="850" spans="1:4" x14ac:dyDescent="0.25">
      <c r="A850" s="96">
        <v>754</v>
      </c>
      <c r="B850" s="97">
        <v>13015</v>
      </c>
      <c r="C850" s="98" t="s">
        <v>238</v>
      </c>
      <c r="D850" s="99">
        <v>1</v>
      </c>
    </row>
    <row r="851" spans="1:4" x14ac:dyDescent="0.25">
      <c r="A851" s="96">
        <v>755</v>
      </c>
      <c r="B851" s="97">
        <v>13016</v>
      </c>
      <c r="C851" s="98" t="s">
        <v>240</v>
      </c>
      <c r="D851" s="99">
        <v>2</v>
      </c>
    </row>
    <row r="852" spans="1:4" x14ac:dyDescent="0.25">
      <c r="A852" s="96">
        <v>756</v>
      </c>
      <c r="B852" s="97">
        <v>13017</v>
      </c>
      <c r="C852" s="98" t="s">
        <v>238</v>
      </c>
      <c r="D852" s="99">
        <v>2</v>
      </c>
    </row>
    <row r="853" spans="1:4" x14ac:dyDescent="0.25">
      <c r="A853" s="96">
        <v>756</v>
      </c>
      <c r="B853" s="97">
        <v>13018</v>
      </c>
      <c r="C853" s="98" t="s">
        <v>238</v>
      </c>
      <c r="D853" s="99">
        <v>1</v>
      </c>
    </row>
    <row r="854" spans="1:4" x14ac:dyDescent="0.25">
      <c r="A854" s="96">
        <v>757</v>
      </c>
      <c r="B854" s="97">
        <v>13019</v>
      </c>
      <c r="C854" s="98" t="s">
        <v>240</v>
      </c>
      <c r="D854" s="99">
        <v>2</v>
      </c>
    </row>
    <row r="855" spans="1:4" x14ac:dyDescent="0.25">
      <c r="A855" s="96">
        <v>758</v>
      </c>
      <c r="B855" s="97">
        <v>13020</v>
      </c>
      <c r="C855" s="98" t="s">
        <v>238</v>
      </c>
      <c r="D855" s="99">
        <v>2</v>
      </c>
    </row>
    <row r="856" spans="1:4" x14ac:dyDescent="0.25">
      <c r="A856" s="96">
        <v>758</v>
      </c>
      <c r="B856" s="97">
        <v>13021</v>
      </c>
      <c r="C856" s="98" t="s">
        <v>238</v>
      </c>
      <c r="D856" s="99">
        <v>1</v>
      </c>
    </row>
    <row r="857" spans="1:4" x14ac:dyDescent="0.25">
      <c r="A857" s="96">
        <v>759</v>
      </c>
      <c r="B857" s="97">
        <v>13022</v>
      </c>
      <c r="C857" s="98" t="s">
        <v>240</v>
      </c>
      <c r="D857" s="99">
        <v>2</v>
      </c>
    </row>
    <row r="858" spans="1:4" x14ac:dyDescent="0.25">
      <c r="A858" s="96">
        <v>760</v>
      </c>
      <c r="B858" s="97">
        <v>13023</v>
      </c>
      <c r="C858" s="98" t="s">
        <v>238</v>
      </c>
      <c r="D858" s="99">
        <v>2</v>
      </c>
    </row>
    <row r="859" spans="1:4" x14ac:dyDescent="0.25">
      <c r="A859" s="96">
        <v>760</v>
      </c>
      <c r="B859" s="97">
        <v>13024</v>
      </c>
      <c r="C859" s="98" t="s">
        <v>238</v>
      </c>
      <c r="D859" s="99">
        <v>1</v>
      </c>
    </row>
    <row r="860" spans="1:4" x14ac:dyDescent="0.25">
      <c r="A860" s="96">
        <v>761</v>
      </c>
      <c r="B860" s="97">
        <v>13025</v>
      </c>
      <c r="C860" s="98" t="s">
        <v>240</v>
      </c>
      <c r="D860" s="99">
        <v>2</v>
      </c>
    </row>
    <row r="861" spans="1:4" x14ac:dyDescent="0.25">
      <c r="A861" s="96">
        <v>762</v>
      </c>
      <c r="B861" s="97">
        <v>13026</v>
      </c>
      <c r="C861" s="98" t="s">
        <v>238</v>
      </c>
      <c r="D861" s="99">
        <v>2</v>
      </c>
    </row>
    <row r="862" spans="1:4" x14ac:dyDescent="0.25">
      <c r="A862" s="96">
        <v>762</v>
      </c>
      <c r="B862" s="97">
        <v>13027</v>
      </c>
      <c r="C862" s="98" t="s">
        <v>238</v>
      </c>
      <c r="D862" s="99">
        <v>1</v>
      </c>
    </row>
    <row r="863" spans="1:4" x14ac:dyDescent="0.25">
      <c r="A863" s="96">
        <v>763</v>
      </c>
      <c r="B863" s="97">
        <v>13028</v>
      </c>
      <c r="C863" s="98" t="s">
        <v>240</v>
      </c>
      <c r="D863" s="99">
        <v>2</v>
      </c>
    </row>
    <row r="864" spans="1:4" x14ac:dyDescent="0.25">
      <c r="A864" s="96">
        <v>764</v>
      </c>
      <c r="B864" s="97">
        <v>13002</v>
      </c>
      <c r="C864" s="98" t="s">
        <v>238</v>
      </c>
      <c r="D864" s="99">
        <v>2</v>
      </c>
    </row>
    <row r="865" spans="1:4" x14ac:dyDescent="0.25">
      <c r="A865" s="96">
        <v>764</v>
      </c>
      <c r="B865" s="97">
        <v>13003</v>
      </c>
      <c r="C865" s="98" t="s">
        <v>238</v>
      </c>
      <c r="D865" s="99">
        <v>1</v>
      </c>
    </row>
    <row r="866" spans="1:4" x14ac:dyDescent="0.25">
      <c r="A866" s="96">
        <v>765</v>
      </c>
      <c r="B866" s="97">
        <v>13004</v>
      </c>
      <c r="C866" s="98" t="s">
        <v>240</v>
      </c>
      <c r="D866" s="99">
        <v>2</v>
      </c>
    </row>
    <row r="867" spans="1:4" x14ac:dyDescent="0.25">
      <c r="A867" s="96">
        <v>766</v>
      </c>
      <c r="B867" s="97">
        <v>13005</v>
      </c>
      <c r="C867" s="98" t="s">
        <v>238</v>
      </c>
      <c r="D867" s="99">
        <v>2</v>
      </c>
    </row>
    <row r="868" spans="1:4" x14ac:dyDescent="0.25">
      <c r="A868" s="96">
        <v>766</v>
      </c>
      <c r="B868" s="97">
        <v>13006</v>
      </c>
      <c r="C868" s="98" t="s">
        <v>238</v>
      </c>
      <c r="D868" s="99">
        <v>1</v>
      </c>
    </row>
    <row r="869" spans="1:4" x14ac:dyDescent="0.25">
      <c r="A869" s="96">
        <v>767</v>
      </c>
      <c r="B869" s="97">
        <v>13007</v>
      </c>
      <c r="C869" s="98" t="s">
        <v>240</v>
      </c>
      <c r="D869" s="99">
        <v>2</v>
      </c>
    </row>
    <row r="870" spans="1:4" x14ac:dyDescent="0.25">
      <c r="A870" s="96">
        <v>768</v>
      </c>
      <c r="B870" s="97">
        <v>13008</v>
      </c>
      <c r="C870" s="98" t="s">
        <v>238</v>
      </c>
      <c r="D870" s="99">
        <v>2</v>
      </c>
    </row>
    <row r="871" spans="1:4" x14ac:dyDescent="0.25">
      <c r="A871" s="96">
        <v>768</v>
      </c>
      <c r="B871" s="97">
        <v>13009</v>
      </c>
      <c r="C871" s="98" t="s">
        <v>238</v>
      </c>
      <c r="D871" s="99">
        <v>1</v>
      </c>
    </row>
    <row r="872" spans="1:4" x14ac:dyDescent="0.25">
      <c r="A872" s="96">
        <v>769</v>
      </c>
      <c r="B872" s="97">
        <v>13010</v>
      </c>
      <c r="C872" s="98" t="s">
        <v>240</v>
      </c>
      <c r="D872" s="99">
        <v>2</v>
      </c>
    </row>
    <row r="873" spans="1:4" x14ac:dyDescent="0.25">
      <c r="A873" s="96">
        <v>770</v>
      </c>
      <c r="B873" s="97">
        <v>13001</v>
      </c>
      <c r="C873" s="98" t="s">
        <v>241</v>
      </c>
      <c r="D873" s="99">
        <v>2</v>
      </c>
    </row>
    <row r="874" spans="1:4" x14ac:dyDescent="0.25">
      <c r="A874" s="96">
        <v>775</v>
      </c>
      <c r="B874" s="97">
        <v>334</v>
      </c>
      <c r="C874" s="98" t="s">
        <v>242</v>
      </c>
      <c r="D874" s="99" t="s">
        <v>62</v>
      </c>
    </row>
    <row r="875" spans="1:4" x14ac:dyDescent="0.25">
      <c r="A875" s="96">
        <v>776</v>
      </c>
      <c r="B875" s="97">
        <v>335</v>
      </c>
      <c r="C875" s="98" t="s">
        <v>242</v>
      </c>
      <c r="D875" s="99" t="s">
        <v>62</v>
      </c>
    </row>
    <row r="876" spans="1:4" x14ac:dyDescent="0.25">
      <c r="A876" s="96">
        <v>781</v>
      </c>
      <c r="B876" s="97">
        <v>327</v>
      </c>
      <c r="C876" s="98" t="s">
        <v>238</v>
      </c>
      <c r="D876" s="99" t="s">
        <v>62</v>
      </c>
    </row>
    <row r="877" spans="1:4" x14ac:dyDescent="0.25">
      <c r="A877" s="96">
        <v>782</v>
      </c>
      <c r="B877" s="97">
        <v>13069</v>
      </c>
      <c r="C877" s="98" t="s">
        <v>238</v>
      </c>
      <c r="D877" s="99">
        <v>1</v>
      </c>
    </row>
    <row r="878" spans="1:4" x14ac:dyDescent="0.25">
      <c r="A878" s="96">
        <v>783</v>
      </c>
      <c r="B878" s="97">
        <v>13072</v>
      </c>
      <c r="C878" s="98" t="s">
        <v>238</v>
      </c>
      <c r="D878" s="99">
        <v>1</v>
      </c>
    </row>
    <row r="879" spans="1:4" x14ac:dyDescent="0.25">
      <c r="A879" s="96">
        <v>784</v>
      </c>
      <c r="B879" s="97">
        <v>13075</v>
      </c>
      <c r="C879" s="98" t="s">
        <v>238</v>
      </c>
      <c r="D879" s="99">
        <v>1</v>
      </c>
    </row>
    <row r="880" spans="1:4" x14ac:dyDescent="0.25">
      <c r="A880" s="96">
        <v>785</v>
      </c>
      <c r="B880" s="97">
        <v>13078</v>
      </c>
      <c r="C880" s="98" t="s">
        <v>238</v>
      </c>
      <c r="D880" s="99">
        <v>1</v>
      </c>
    </row>
    <row r="881" spans="1:4" x14ac:dyDescent="0.25">
      <c r="A881" s="96">
        <v>786</v>
      </c>
      <c r="B881" s="97">
        <v>13081</v>
      </c>
      <c r="C881" s="98" t="s">
        <v>238</v>
      </c>
      <c r="D881" s="99">
        <v>1</v>
      </c>
    </row>
    <row r="882" spans="1:4" x14ac:dyDescent="0.25">
      <c r="A882" s="96">
        <v>787</v>
      </c>
      <c r="B882" s="97">
        <v>13082</v>
      </c>
      <c r="C882" s="98" t="s">
        <v>243</v>
      </c>
      <c r="D882" s="99">
        <v>2</v>
      </c>
    </row>
    <row r="883" spans="1:4" x14ac:dyDescent="0.25">
      <c r="A883" s="96">
        <v>787</v>
      </c>
      <c r="B883" s="97">
        <v>13083</v>
      </c>
      <c r="C883" s="98" t="s">
        <v>243</v>
      </c>
      <c r="D883" s="99">
        <v>1</v>
      </c>
    </row>
    <row r="884" spans="1:4" x14ac:dyDescent="0.25">
      <c r="A884" s="96">
        <v>788</v>
      </c>
      <c r="B884" s="97">
        <v>13084</v>
      </c>
      <c r="C884" s="98" t="s">
        <v>244</v>
      </c>
      <c r="D884" s="99">
        <v>1</v>
      </c>
    </row>
    <row r="885" spans="1:4" x14ac:dyDescent="0.25">
      <c r="A885" s="96">
        <v>789</v>
      </c>
      <c r="B885" s="97">
        <v>13085</v>
      </c>
      <c r="C885" s="98" t="s">
        <v>245</v>
      </c>
      <c r="D885" s="99">
        <v>2</v>
      </c>
    </row>
    <row r="886" spans="1:4" x14ac:dyDescent="0.25">
      <c r="A886" s="96">
        <v>789</v>
      </c>
      <c r="B886" s="97">
        <v>13086</v>
      </c>
      <c r="C886" s="98" t="s">
        <v>245</v>
      </c>
      <c r="D886" s="99">
        <v>1</v>
      </c>
    </row>
    <row r="887" spans="1:4" x14ac:dyDescent="0.25">
      <c r="A887" s="96">
        <v>790</v>
      </c>
      <c r="B887" s="97">
        <v>13087</v>
      </c>
      <c r="C887" s="98" t="s">
        <v>246</v>
      </c>
      <c r="D887" s="99">
        <v>1</v>
      </c>
    </row>
    <row r="888" spans="1:4" x14ac:dyDescent="0.25">
      <c r="A888" s="96">
        <v>791</v>
      </c>
      <c r="B888" s="97">
        <v>13088</v>
      </c>
      <c r="C888" s="98" t="s">
        <v>247</v>
      </c>
      <c r="D888" s="99">
        <v>2</v>
      </c>
    </row>
    <row r="889" spans="1:4" x14ac:dyDescent="0.25">
      <c r="A889" s="96">
        <v>791</v>
      </c>
      <c r="B889" s="97">
        <v>13089</v>
      </c>
      <c r="C889" s="98" t="s">
        <v>247</v>
      </c>
      <c r="D889" s="99">
        <v>1</v>
      </c>
    </row>
    <row r="890" spans="1:4" x14ac:dyDescent="0.25">
      <c r="A890" s="96">
        <v>792</v>
      </c>
      <c r="B890" s="97">
        <v>13090</v>
      </c>
      <c r="C890" s="98" t="s">
        <v>248</v>
      </c>
      <c r="D890" s="99">
        <v>1</v>
      </c>
    </row>
    <row r="891" spans="1:4" x14ac:dyDescent="0.25">
      <c r="A891" s="96">
        <v>793</v>
      </c>
      <c r="B891" s="97">
        <v>13091</v>
      </c>
      <c r="C891" s="98" t="s">
        <v>238</v>
      </c>
      <c r="D891" s="99">
        <v>2</v>
      </c>
    </row>
    <row r="892" spans="1:4" x14ac:dyDescent="0.25">
      <c r="A892" s="96">
        <v>793</v>
      </c>
      <c r="B892" s="97">
        <v>13092</v>
      </c>
      <c r="C892" s="98" t="s">
        <v>238</v>
      </c>
      <c r="D892" s="99">
        <v>1</v>
      </c>
    </row>
    <row r="893" spans="1:4" x14ac:dyDescent="0.25">
      <c r="A893" s="96">
        <v>794</v>
      </c>
      <c r="B893" s="97">
        <v>13093</v>
      </c>
      <c r="C893" s="98" t="s">
        <v>239</v>
      </c>
      <c r="D893" s="99">
        <v>2</v>
      </c>
    </row>
    <row r="894" spans="1:4" x14ac:dyDescent="0.25">
      <c r="A894" s="96">
        <v>801</v>
      </c>
      <c r="B894" s="97">
        <v>306</v>
      </c>
      <c r="C894" s="98" t="s">
        <v>165</v>
      </c>
      <c r="D894" s="99">
        <v>1</v>
      </c>
    </row>
    <row r="895" spans="1:4" x14ac:dyDescent="0.25">
      <c r="A895" s="96">
        <v>802</v>
      </c>
      <c r="B895" s="97">
        <v>14005</v>
      </c>
      <c r="C895" s="98" t="s">
        <v>249</v>
      </c>
      <c r="D895" s="99">
        <v>2</v>
      </c>
    </row>
    <row r="896" spans="1:4" x14ac:dyDescent="0.25">
      <c r="A896" s="96">
        <v>802</v>
      </c>
      <c r="B896" s="97">
        <v>14006</v>
      </c>
      <c r="C896" s="98" t="s">
        <v>249</v>
      </c>
      <c r="D896" s="99">
        <v>1</v>
      </c>
    </row>
    <row r="897" spans="1:4" x14ac:dyDescent="0.25">
      <c r="A897" s="96">
        <v>803</v>
      </c>
      <c r="B897" s="97">
        <v>14007</v>
      </c>
      <c r="C897" s="98" t="s">
        <v>250</v>
      </c>
      <c r="D897" s="99" t="s">
        <v>62</v>
      </c>
    </row>
    <row r="898" spans="1:4" x14ac:dyDescent="0.25">
      <c r="A898" s="96">
        <v>804</v>
      </c>
      <c r="B898" s="97">
        <v>14008</v>
      </c>
      <c r="C898" s="98" t="s">
        <v>249</v>
      </c>
      <c r="D898" s="99">
        <v>2</v>
      </c>
    </row>
    <row r="899" spans="1:4" x14ac:dyDescent="0.25">
      <c r="A899" s="96">
        <v>804</v>
      </c>
      <c r="B899" s="97">
        <v>14009</v>
      </c>
      <c r="C899" s="98" t="s">
        <v>249</v>
      </c>
      <c r="D899" s="99">
        <v>1</v>
      </c>
    </row>
    <row r="900" spans="1:4" x14ac:dyDescent="0.25">
      <c r="A900" s="96">
        <v>805</v>
      </c>
      <c r="B900" s="97">
        <v>14010</v>
      </c>
      <c r="C900" s="98" t="s">
        <v>250</v>
      </c>
      <c r="D900" s="99" t="s">
        <v>62</v>
      </c>
    </row>
    <row r="901" spans="1:4" x14ac:dyDescent="0.25">
      <c r="A901" s="96">
        <v>806</v>
      </c>
      <c r="B901" s="97">
        <v>14011</v>
      </c>
      <c r="C901" s="98" t="s">
        <v>249</v>
      </c>
      <c r="D901" s="99">
        <v>2</v>
      </c>
    </row>
    <row r="902" spans="1:4" x14ac:dyDescent="0.25">
      <c r="A902" s="96">
        <v>806</v>
      </c>
      <c r="B902" s="97">
        <v>14012</v>
      </c>
      <c r="C902" s="98" t="s">
        <v>249</v>
      </c>
      <c r="D902" s="99">
        <v>1</v>
      </c>
    </row>
    <row r="903" spans="1:4" x14ac:dyDescent="0.25">
      <c r="A903" s="96">
        <v>807</v>
      </c>
      <c r="B903" s="97">
        <v>14013</v>
      </c>
      <c r="C903" s="98" t="s">
        <v>250</v>
      </c>
      <c r="D903" s="99" t="s">
        <v>62</v>
      </c>
    </row>
    <row r="904" spans="1:4" x14ac:dyDescent="0.25">
      <c r="A904" s="96">
        <v>808</v>
      </c>
      <c r="B904" s="97">
        <v>14017</v>
      </c>
      <c r="C904" s="98" t="s">
        <v>249</v>
      </c>
      <c r="D904" s="99">
        <v>2</v>
      </c>
    </row>
    <row r="905" spans="1:4" x14ac:dyDescent="0.25">
      <c r="A905" s="96">
        <v>808</v>
      </c>
      <c r="B905" s="97">
        <v>14018</v>
      </c>
      <c r="C905" s="98" t="s">
        <v>249</v>
      </c>
      <c r="D905" s="99">
        <v>1</v>
      </c>
    </row>
    <row r="906" spans="1:4" x14ac:dyDescent="0.25">
      <c r="A906" s="96">
        <v>809</v>
      </c>
      <c r="B906" s="97">
        <v>14019</v>
      </c>
      <c r="C906" s="98" t="s">
        <v>250</v>
      </c>
      <c r="D906" s="99" t="s">
        <v>62</v>
      </c>
    </row>
    <row r="907" spans="1:4" x14ac:dyDescent="0.25">
      <c r="A907" s="96">
        <v>810</v>
      </c>
      <c r="B907" s="97">
        <v>14020</v>
      </c>
      <c r="C907" s="98" t="s">
        <v>249</v>
      </c>
      <c r="D907" s="99">
        <v>2</v>
      </c>
    </row>
    <row r="908" spans="1:4" x14ac:dyDescent="0.25">
      <c r="A908" s="96">
        <v>810</v>
      </c>
      <c r="B908" s="97">
        <v>14021</v>
      </c>
      <c r="C908" s="98" t="s">
        <v>249</v>
      </c>
      <c r="D908" s="99">
        <v>1</v>
      </c>
    </row>
    <row r="909" spans="1:4" x14ac:dyDescent="0.25">
      <c r="A909" s="96">
        <v>811</v>
      </c>
      <c r="B909" s="97">
        <v>14022</v>
      </c>
      <c r="C909" s="98" t="s">
        <v>250</v>
      </c>
      <c r="D909" s="99" t="s">
        <v>62</v>
      </c>
    </row>
    <row r="910" spans="1:4" x14ac:dyDescent="0.25">
      <c r="A910" s="96">
        <v>812</v>
      </c>
      <c r="B910" s="97">
        <v>14023</v>
      </c>
      <c r="C910" s="98" t="s">
        <v>249</v>
      </c>
      <c r="D910" s="99">
        <v>2</v>
      </c>
    </row>
    <row r="911" spans="1:4" x14ac:dyDescent="0.25">
      <c r="A911" s="96">
        <v>812</v>
      </c>
      <c r="B911" s="97">
        <v>14024</v>
      </c>
      <c r="C911" s="98" t="s">
        <v>249</v>
      </c>
      <c r="D911" s="99">
        <v>1</v>
      </c>
    </row>
    <row r="912" spans="1:4" x14ac:dyDescent="0.25">
      <c r="A912" s="96">
        <v>813</v>
      </c>
      <c r="B912" s="97">
        <v>14025</v>
      </c>
      <c r="C912" s="98" t="s">
        <v>250</v>
      </c>
      <c r="D912" s="99" t="s">
        <v>62</v>
      </c>
    </row>
    <row r="913" spans="1:4" x14ac:dyDescent="0.25">
      <c r="A913" s="96">
        <v>814</v>
      </c>
      <c r="B913" s="97">
        <v>14029</v>
      </c>
      <c r="C913" s="98" t="s">
        <v>249</v>
      </c>
      <c r="D913" s="99">
        <v>2</v>
      </c>
    </row>
    <row r="914" spans="1:4" x14ac:dyDescent="0.25">
      <c r="A914" s="96">
        <v>814</v>
      </c>
      <c r="B914" s="97">
        <v>14030</v>
      </c>
      <c r="C914" s="98" t="s">
        <v>249</v>
      </c>
      <c r="D914" s="99">
        <v>1</v>
      </c>
    </row>
    <row r="915" spans="1:4" x14ac:dyDescent="0.25">
      <c r="A915" s="96">
        <v>815</v>
      </c>
      <c r="B915" s="97">
        <v>14031</v>
      </c>
      <c r="C915" s="98" t="s">
        <v>250</v>
      </c>
      <c r="D915" s="99" t="s">
        <v>62</v>
      </c>
    </row>
    <row r="916" spans="1:4" x14ac:dyDescent="0.25">
      <c r="A916" s="96">
        <v>816</v>
      </c>
      <c r="B916" s="97">
        <v>14032</v>
      </c>
      <c r="C916" s="98" t="s">
        <v>249</v>
      </c>
      <c r="D916" s="99">
        <v>2</v>
      </c>
    </row>
    <row r="917" spans="1:4" x14ac:dyDescent="0.25">
      <c r="A917" s="96">
        <v>816</v>
      </c>
      <c r="B917" s="97">
        <v>14033</v>
      </c>
      <c r="C917" s="98" t="s">
        <v>249</v>
      </c>
      <c r="D917" s="99">
        <v>1</v>
      </c>
    </row>
    <row r="918" spans="1:4" x14ac:dyDescent="0.25">
      <c r="A918" s="96">
        <v>817</v>
      </c>
      <c r="B918" s="97">
        <v>14034</v>
      </c>
      <c r="C918" s="98" t="s">
        <v>250</v>
      </c>
      <c r="D918" s="99" t="s">
        <v>62</v>
      </c>
    </row>
    <row r="919" spans="1:4" x14ac:dyDescent="0.25">
      <c r="A919" s="96">
        <v>818</v>
      </c>
      <c r="B919" s="97">
        <v>14035</v>
      </c>
      <c r="C919" s="98" t="s">
        <v>249</v>
      </c>
      <c r="D919" s="99">
        <v>2</v>
      </c>
    </row>
    <row r="920" spans="1:4" x14ac:dyDescent="0.25">
      <c r="A920" s="96">
        <v>818</v>
      </c>
      <c r="B920" s="97">
        <v>14036</v>
      </c>
      <c r="C920" s="98" t="s">
        <v>249</v>
      </c>
      <c r="D920" s="99">
        <v>1</v>
      </c>
    </row>
    <row r="921" spans="1:4" x14ac:dyDescent="0.25">
      <c r="A921" s="96">
        <v>819</v>
      </c>
      <c r="B921" s="97">
        <v>14037</v>
      </c>
      <c r="C921" s="98" t="s">
        <v>250</v>
      </c>
      <c r="D921" s="99" t="s">
        <v>62</v>
      </c>
    </row>
    <row r="922" spans="1:4" x14ac:dyDescent="0.25">
      <c r="A922" s="96">
        <v>820</v>
      </c>
      <c r="B922" s="97">
        <v>14042</v>
      </c>
      <c r="C922" s="98" t="s">
        <v>249</v>
      </c>
      <c r="D922" s="99">
        <v>2</v>
      </c>
    </row>
    <row r="923" spans="1:4" x14ac:dyDescent="0.25">
      <c r="A923" s="96">
        <v>820</v>
      </c>
      <c r="B923" s="97">
        <v>14043</v>
      </c>
      <c r="C923" s="98" t="s">
        <v>249</v>
      </c>
      <c r="D923" s="99">
        <v>1</v>
      </c>
    </row>
    <row r="924" spans="1:4" x14ac:dyDescent="0.25">
      <c r="A924" s="96">
        <v>821</v>
      </c>
      <c r="B924" s="97">
        <v>14044</v>
      </c>
      <c r="C924" s="98" t="s">
        <v>250</v>
      </c>
      <c r="D924" s="99" t="s">
        <v>62</v>
      </c>
    </row>
    <row r="925" spans="1:4" x14ac:dyDescent="0.25">
      <c r="A925" s="96">
        <v>822</v>
      </c>
      <c r="B925" s="97">
        <v>14045</v>
      </c>
      <c r="C925" s="98" t="s">
        <v>249</v>
      </c>
      <c r="D925" s="99">
        <v>2</v>
      </c>
    </row>
    <row r="926" spans="1:4" x14ac:dyDescent="0.25">
      <c r="A926" s="96">
        <v>822</v>
      </c>
      <c r="B926" s="97">
        <v>14046</v>
      </c>
      <c r="C926" s="98" t="s">
        <v>249</v>
      </c>
      <c r="D926" s="99">
        <v>1</v>
      </c>
    </row>
    <row r="927" spans="1:4" x14ac:dyDescent="0.25">
      <c r="A927" s="96">
        <v>823</v>
      </c>
      <c r="B927" s="97">
        <v>14047</v>
      </c>
      <c r="C927" s="98" t="s">
        <v>250</v>
      </c>
      <c r="D927" s="99" t="s">
        <v>62</v>
      </c>
    </row>
    <row r="928" spans="1:4" x14ac:dyDescent="0.25">
      <c r="A928" s="96">
        <v>824</v>
      </c>
      <c r="B928" s="97">
        <v>14048</v>
      </c>
      <c r="C928" s="98" t="s">
        <v>249</v>
      </c>
      <c r="D928" s="99">
        <v>2</v>
      </c>
    </row>
    <row r="929" spans="1:4" x14ac:dyDescent="0.25">
      <c r="A929" s="96">
        <v>824</v>
      </c>
      <c r="B929" s="97">
        <v>14049</v>
      </c>
      <c r="C929" s="98" t="s">
        <v>249</v>
      </c>
      <c r="D929" s="99">
        <v>1</v>
      </c>
    </row>
    <row r="930" spans="1:4" x14ac:dyDescent="0.25">
      <c r="A930" s="96">
        <v>825</v>
      </c>
      <c r="B930" s="97">
        <v>14050</v>
      </c>
      <c r="C930" s="98" t="s">
        <v>250</v>
      </c>
      <c r="D930" s="99" t="s">
        <v>62</v>
      </c>
    </row>
    <row r="931" spans="1:4" x14ac:dyDescent="0.25">
      <c r="A931" s="96">
        <v>826</v>
      </c>
      <c r="B931" s="97">
        <v>14069</v>
      </c>
      <c r="C931" s="98" t="s">
        <v>249</v>
      </c>
      <c r="D931" s="99">
        <v>2</v>
      </c>
    </row>
    <row r="932" spans="1:4" x14ac:dyDescent="0.25">
      <c r="A932" s="96">
        <v>826</v>
      </c>
      <c r="B932" s="97">
        <v>14070</v>
      </c>
      <c r="C932" s="98" t="s">
        <v>249</v>
      </c>
      <c r="D932" s="99">
        <v>1</v>
      </c>
    </row>
    <row r="933" spans="1:4" x14ac:dyDescent="0.25">
      <c r="A933" s="96">
        <v>827</v>
      </c>
      <c r="B933" s="97">
        <v>14071</v>
      </c>
      <c r="C933" s="98" t="s">
        <v>250</v>
      </c>
      <c r="D933" s="99" t="s">
        <v>62</v>
      </c>
    </row>
    <row r="934" spans="1:4" x14ac:dyDescent="0.25">
      <c r="A934" s="96">
        <v>828</v>
      </c>
      <c r="B934" s="97">
        <v>14072</v>
      </c>
      <c r="C934" s="98" t="s">
        <v>249</v>
      </c>
      <c r="D934" s="99">
        <v>2</v>
      </c>
    </row>
    <row r="935" spans="1:4" x14ac:dyDescent="0.25">
      <c r="A935" s="96">
        <v>828</v>
      </c>
      <c r="B935" s="97">
        <v>14073</v>
      </c>
      <c r="C935" s="98" t="s">
        <v>249</v>
      </c>
      <c r="D935" s="99">
        <v>1</v>
      </c>
    </row>
    <row r="936" spans="1:4" x14ac:dyDescent="0.25">
      <c r="A936" s="96">
        <v>829</v>
      </c>
      <c r="B936" s="97">
        <v>14074</v>
      </c>
      <c r="C936" s="98" t="s">
        <v>250</v>
      </c>
      <c r="D936" s="99" t="s">
        <v>62</v>
      </c>
    </row>
    <row r="937" spans="1:4" x14ac:dyDescent="0.25">
      <c r="A937" s="96">
        <v>830</v>
      </c>
      <c r="B937" s="97">
        <v>14075</v>
      </c>
      <c r="C937" s="98" t="s">
        <v>249</v>
      </c>
      <c r="D937" s="99">
        <v>2</v>
      </c>
    </row>
    <row r="938" spans="1:4" x14ac:dyDescent="0.25">
      <c r="A938" s="96">
        <v>830</v>
      </c>
      <c r="B938" s="97">
        <v>14076</v>
      </c>
      <c r="C938" s="98" t="s">
        <v>249</v>
      </c>
      <c r="D938" s="99">
        <v>1</v>
      </c>
    </row>
    <row r="939" spans="1:4" x14ac:dyDescent="0.25">
      <c r="A939" s="96">
        <v>831</v>
      </c>
      <c r="B939" s="97">
        <v>14077</v>
      </c>
      <c r="C939" s="98" t="s">
        <v>250</v>
      </c>
      <c r="D939" s="99" t="s">
        <v>62</v>
      </c>
    </row>
    <row r="940" spans="1:4" x14ac:dyDescent="0.25">
      <c r="A940" s="96">
        <v>832</v>
      </c>
      <c r="B940" s="97">
        <v>14085</v>
      </c>
      <c r="C940" s="98" t="s">
        <v>249</v>
      </c>
      <c r="D940" s="99">
        <v>2</v>
      </c>
    </row>
    <row r="941" spans="1:4" x14ac:dyDescent="0.25">
      <c r="A941" s="96">
        <v>832</v>
      </c>
      <c r="B941" s="97">
        <v>14086</v>
      </c>
      <c r="C941" s="98" t="s">
        <v>249</v>
      </c>
      <c r="D941" s="99">
        <v>1</v>
      </c>
    </row>
    <row r="942" spans="1:4" x14ac:dyDescent="0.25">
      <c r="A942" s="96">
        <v>833</v>
      </c>
      <c r="B942" s="97">
        <v>14087</v>
      </c>
      <c r="C942" s="98" t="s">
        <v>250</v>
      </c>
      <c r="D942" s="99" t="s">
        <v>62</v>
      </c>
    </row>
    <row r="943" spans="1:4" x14ac:dyDescent="0.25">
      <c r="A943" s="96">
        <v>834</v>
      </c>
      <c r="B943" s="97">
        <v>14088</v>
      </c>
      <c r="C943" s="98" t="s">
        <v>249</v>
      </c>
      <c r="D943" s="99">
        <v>2</v>
      </c>
    </row>
    <row r="944" spans="1:4" x14ac:dyDescent="0.25">
      <c r="A944" s="96">
        <v>834</v>
      </c>
      <c r="B944" s="97">
        <v>14089</v>
      </c>
      <c r="C944" s="98" t="s">
        <v>249</v>
      </c>
      <c r="D944" s="99">
        <v>1</v>
      </c>
    </row>
    <row r="945" spans="1:4" x14ac:dyDescent="0.25">
      <c r="A945" s="96">
        <v>835</v>
      </c>
      <c r="B945" s="97">
        <v>14090</v>
      </c>
      <c r="C945" s="98" t="s">
        <v>250</v>
      </c>
      <c r="D945" s="99" t="s">
        <v>62</v>
      </c>
    </row>
    <row r="946" spans="1:4" x14ac:dyDescent="0.25">
      <c r="A946" s="96">
        <v>836</v>
      </c>
      <c r="B946" s="97">
        <v>14091</v>
      </c>
      <c r="C946" s="98" t="s">
        <v>249</v>
      </c>
      <c r="D946" s="99">
        <v>2</v>
      </c>
    </row>
    <row r="947" spans="1:4" x14ac:dyDescent="0.25">
      <c r="A947" s="96">
        <v>836</v>
      </c>
      <c r="B947" s="97">
        <v>14092</v>
      </c>
      <c r="C947" s="98" t="s">
        <v>249</v>
      </c>
      <c r="D947" s="99">
        <v>1</v>
      </c>
    </row>
    <row r="948" spans="1:4" x14ac:dyDescent="0.25">
      <c r="A948" s="96">
        <v>837</v>
      </c>
      <c r="B948" s="97">
        <v>14093</v>
      </c>
      <c r="C948" s="98" t="s">
        <v>250</v>
      </c>
      <c r="D948" s="99" t="s">
        <v>62</v>
      </c>
    </row>
    <row r="949" spans="1:4" x14ac:dyDescent="0.25">
      <c r="A949" s="96">
        <v>838</v>
      </c>
      <c r="B949" s="97">
        <v>14094</v>
      </c>
      <c r="C949" s="98" t="s">
        <v>249</v>
      </c>
      <c r="D949" s="99">
        <v>2</v>
      </c>
    </row>
    <row r="950" spans="1:4" x14ac:dyDescent="0.25">
      <c r="A950" s="96">
        <v>838</v>
      </c>
      <c r="B950" s="97">
        <v>14095</v>
      </c>
      <c r="C950" s="98" t="s">
        <v>249</v>
      </c>
      <c r="D950" s="99">
        <v>1</v>
      </c>
    </row>
    <row r="951" spans="1:4" x14ac:dyDescent="0.25">
      <c r="A951" s="96">
        <v>839</v>
      </c>
      <c r="B951" s="97">
        <v>14096</v>
      </c>
      <c r="C951" s="98" t="s">
        <v>250</v>
      </c>
      <c r="D951" s="99" t="s">
        <v>62</v>
      </c>
    </row>
    <row r="952" spans="1:4" x14ac:dyDescent="0.25">
      <c r="A952" s="96">
        <v>840</v>
      </c>
      <c r="B952" s="97">
        <v>14110</v>
      </c>
      <c r="C952" s="98" t="s">
        <v>249</v>
      </c>
      <c r="D952" s="99">
        <v>2</v>
      </c>
    </row>
    <row r="953" spans="1:4" x14ac:dyDescent="0.25">
      <c r="A953" s="96">
        <v>840</v>
      </c>
      <c r="B953" s="97">
        <v>14111</v>
      </c>
      <c r="C953" s="98" t="s">
        <v>249</v>
      </c>
      <c r="D953" s="99">
        <v>1</v>
      </c>
    </row>
    <row r="954" spans="1:4" x14ac:dyDescent="0.25">
      <c r="A954" s="96">
        <v>841</v>
      </c>
      <c r="B954" s="97">
        <v>14112</v>
      </c>
      <c r="C954" s="98" t="s">
        <v>250</v>
      </c>
      <c r="D954" s="99" t="s">
        <v>62</v>
      </c>
    </row>
    <row r="955" spans="1:4" x14ac:dyDescent="0.25">
      <c r="A955" s="96">
        <v>842</v>
      </c>
      <c r="B955" s="97">
        <v>14113</v>
      </c>
      <c r="C955" s="98" t="s">
        <v>249</v>
      </c>
      <c r="D955" s="99">
        <v>2</v>
      </c>
    </row>
    <row r="956" spans="1:4" x14ac:dyDescent="0.25">
      <c r="A956" s="96">
        <v>842</v>
      </c>
      <c r="B956" s="97">
        <v>14114</v>
      </c>
      <c r="C956" s="98" t="s">
        <v>249</v>
      </c>
      <c r="D956" s="99">
        <v>1</v>
      </c>
    </row>
    <row r="957" spans="1:4" x14ac:dyDescent="0.25">
      <c r="A957" s="96">
        <v>843</v>
      </c>
      <c r="B957" s="97">
        <v>14115</v>
      </c>
      <c r="C957" s="98" t="s">
        <v>250</v>
      </c>
      <c r="D957" s="99" t="s">
        <v>62</v>
      </c>
    </row>
    <row r="958" spans="1:4" x14ac:dyDescent="0.25">
      <c r="A958" s="96">
        <v>844</v>
      </c>
      <c r="B958" s="97">
        <v>14116</v>
      </c>
      <c r="C958" s="98" t="s">
        <v>249</v>
      </c>
      <c r="D958" s="99">
        <v>2</v>
      </c>
    </row>
    <row r="959" spans="1:4" x14ac:dyDescent="0.25">
      <c r="A959" s="96">
        <v>844</v>
      </c>
      <c r="B959" s="97">
        <v>14117</v>
      </c>
      <c r="C959" s="98" t="s">
        <v>249</v>
      </c>
      <c r="D959" s="99">
        <v>1</v>
      </c>
    </row>
    <row r="960" spans="1:4" x14ac:dyDescent="0.25">
      <c r="A960" s="96">
        <v>845</v>
      </c>
      <c r="B960" s="97">
        <v>14118</v>
      </c>
      <c r="C960" s="98" t="s">
        <v>250</v>
      </c>
      <c r="D960" s="99" t="s">
        <v>62</v>
      </c>
    </row>
    <row r="961" spans="1:4" x14ac:dyDescent="0.25">
      <c r="A961" s="96">
        <v>846</v>
      </c>
      <c r="B961" s="97">
        <v>14138</v>
      </c>
      <c r="C961" s="98" t="s">
        <v>249</v>
      </c>
      <c r="D961" s="99">
        <v>2</v>
      </c>
    </row>
    <row r="962" spans="1:4" x14ac:dyDescent="0.25">
      <c r="A962" s="96">
        <v>846</v>
      </c>
      <c r="B962" s="97">
        <v>14139</v>
      </c>
      <c r="C962" s="98" t="s">
        <v>249</v>
      </c>
      <c r="D962" s="99">
        <v>1</v>
      </c>
    </row>
    <row r="963" spans="1:4" x14ac:dyDescent="0.25">
      <c r="A963" s="96">
        <v>847</v>
      </c>
      <c r="B963" s="97">
        <v>14140</v>
      </c>
      <c r="C963" s="98" t="s">
        <v>250</v>
      </c>
      <c r="D963" s="99" t="s">
        <v>62</v>
      </c>
    </row>
    <row r="964" spans="1:4" x14ac:dyDescent="0.25">
      <c r="A964" s="96">
        <v>848</v>
      </c>
      <c r="B964" s="97">
        <v>14141</v>
      </c>
      <c r="C964" s="98" t="s">
        <v>249</v>
      </c>
      <c r="D964" s="99">
        <v>2</v>
      </c>
    </row>
    <row r="965" spans="1:4" x14ac:dyDescent="0.25">
      <c r="A965" s="96">
        <v>848</v>
      </c>
      <c r="B965" s="97">
        <v>14142</v>
      </c>
      <c r="C965" s="98" t="s">
        <v>249</v>
      </c>
      <c r="D965" s="99">
        <v>1</v>
      </c>
    </row>
    <row r="966" spans="1:4" x14ac:dyDescent="0.25">
      <c r="A966" s="96">
        <v>849</v>
      </c>
      <c r="B966" s="97">
        <v>14143</v>
      </c>
      <c r="C966" s="98" t="s">
        <v>250</v>
      </c>
      <c r="D966" s="99" t="s">
        <v>62</v>
      </c>
    </row>
    <row r="967" spans="1:4" x14ac:dyDescent="0.25">
      <c r="A967" s="96">
        <v>850</v>
      </c>
      <c r="B967" s="97">
        <v>14014</v>
      </c>
      <c r="C967" s="98" t="s">
        <v>250</v>
      </c>
      <c r="D967" s="99" t="s">
        <v>62</v>
      </c>
    </row>
    <row r="968" spans="1:4" x14ac:dyDescent="0.25">
      <c r="A968" s="96">
        <v>851</v>
      </c>
      <c r="B968" s="97">
        <v>14038</v>
      </c>
      <c r="C968" s="98" t="s">
        <v>250</v>
      </c>
      <c r="D968" s="99" t="s">
        <v>62</v>
      </c>
    </row>
    <row r="969" spans="1:4" x14ac:dyDescent="0.25">
      <c r="A969" s="96">
        <v>852</v>
      </c>
      <c r="B969" s="97">
        <v>14001</v>
      </c>
      <c r="C969" s="98" t="s">
        <v>249</v>
      </c>
      <c r="D969" s="99">
        <v>2</v>
      </c>
    </row>
    <row r="970" spans="1:4" x14ac:dyDescent="0.25">
      <c r="A970" s="96">
        <v>852</v>
      </c>
      <c r="B970" s="97">
        <v>14002</v>
      </c>
      <c r="C970" s="98" t="s">
        <v>249</v>
      </c>
      <c r="D970" s="99">
        <v>1</v>
      </c>
    </row>
    <row r="971" spans="1:4" x14ac:dyDescent="0.25">
      <c r="A971" s="96">
        <v>853</v>
      </c>
      <c r="B971" s="97">
        <v>14081</v>
      </c>
      <c r="C971" s="98" t="s">
        <v>249</v>
      </c>
      <c r="D971" s="99">
        <v>2</v>
      </c>
    </row>
    <row r="972" spans="1:4" x14ac:dyDescent="0.25">
      <c r="A972" s="96">
        <v>853</v>
      </c>
      <c r="B972" s="97">
        <v>14082</v>
      </c>
      <c r="C972" s="98" t="s">
        <v>249</v>
      </c>
      <c r="D972" s="99">
        <v>1</v>
      </c>
    </row>
    <row r="973" spans="1:4" x14ac:dyDescent="0.25">
      <c r="A973" s="96">
        <v>854</v>
      </c>
      <c r="B973" s="97">
        <v>14083</v>
      </c>
      <c r="C973" s="98" t="s">
        <v>249</v>
      </c>
      <c r="D973" s="99">
        <v>2</v>
      </c>
    </row>
    <row r="974" spans="1:4" x14ac:dyDescent="0.25">
      <c r="A974" s="96">
        <v>854</v>
      </c>
      <c r="B974" s="97">
        <v>14084</v>
      </c>
      <c r="C974" s="98" t="s">
        <v>249</v>
      </c>
      <c r="D974" s="99">
        <v>1</v>
      </c>
    </row>
    <row r="975" spans="1:4" x14ac:dyDescent="0.25">
      <c r="A975" s="96">
        <v>855</v>
      </c>
      <c r="B975" s="97">
        <v>14103</v>
      </c>
      <c r="C975" s="98" t="s">
        <v>249</v>
      </c>
      <c r="D975" s="99">
        <v>2</v>
      </c>
    </row>
    <row r="976" spans="1:4" x14ac:dyDescent="0.25">
      <c r="A976" s="96">
        <v>855</v>
      </c>
      <c r="B976" s="97">
        <v>14104</v>
      </c>
      <c r="C976" s="98" t="s">
        <v>249</v>
      </c>
      <c r="D976" s="99">
        <v>1</v>
      </c>
    </row>
    <row r="977" spans="1:4" x14ac:dyDescent="0.25">
      <c r="A977" s="96">
        <v>856</v>
      </c>
      <c r="B977" s="97">
        <v>14105</v>
      </c>
      <c r="C977" s="98" t="s">
        <v>249</v>
      </c>
      <c r="D977" s="99">
        <v>2</v>
      </c>
    </row>
    <row r="978" spans="1:4" x14ac:dyDescent="0.25">
      <c r="A978" s="96">
        <v>856</v>
      </c>
      <c r="B978" s="97">
        <v>14106</v>
      </c>
      <c r="C978" s="98" t="s">
        <v>249</v>
      </c>
      <c r="D978" s="99">
        <v>1</v>
      </c>
    </row>
    <row r="979" spans="1:4" x14ac:dyDescent="0.25">
      <c r="A979" s="96">
        <v>857</v>
      </c>
      <c r="B979" s="97">
        <v>14015</v>
      </c>
      <c r="C979" s="98" t="s">
        <v>249</v>
      </c>
      <c r="D979" s="99">
        <v>2</v>
      </c>
    </row>
    <row r="980" spans="1:4" x14ac:dyDescent="0.25">
      <c r="A980" s="96">
        <v>857</v>
      </c>
      <c r="B980" s="97">
        <v>14016</v>
      </c>
      <c r="C980" s="98" t="s">
        <v>249</v>
      </c>
      <c r="D980" s="99">
        <v>1</v>
      </c>
    </row>
    <row r="981" spans="1:4" x14ac:dyDescent="0.25">
      <c r="A981" s="96">
        <v>858</v>
      </c>
      <c r="B981" s="97">
        <v>14039</v>
      </c>
      <c r="C981" s="98" t="s">
        <v>249</v>
      </c>
      <c r="D981" s="99">
        <v>2</v>
      </c>
    </row>
    <row r="982" spans="1:4" x14ac:dyDescent="0.25">
      <c r="A982" s="96">
        <v>858</v>
      </c>
      <c r="B982" s="97">
        <v>14040</v>
      </c>
      <c r="C982" s="98" t="s">
        <v>249</v>
      </c>
      <c r="D982" s="99">
        <v>1</v>
      </c>
    </row>
    <row r="983" spans="1:4" x14ac:dyDescent="0.25">
      <c r="A983" s="96">
        <v>859</v>
      </c>
      <c r="B983" s="97">
        <v>14003</v>
      </c>
      <c r="C983" s="98" t="s">
        <v>249</v>
      </c>
      <c r="D983" s="99">
        <v>2</v>
      </c>
    </row>
    <row r="984" spans="1:4" x14ac:dyDescent="0.25">
      <c r="A984" s="96">
        <v>859</v>
      </c>
      <c r="B984" s="97">
        <v>14004</v>
      </c>
      <c r="C984" s="98" t="s">
        <v>249</v>
      </c>
      <c r="D984" s="99">
        <v>1</v>
      </c>
    </row>
    <row r="985" spans="1:4" x14ac:dyDescent="0.25">
      <c r="A985" s="96">
        <v>860</v>
      </c>
      <c r="B985" s="97">
        <v>14026</v>
      </c>
      <c r="C985" s="98" t="s">
        <v>249</v>
      </c>
      <c r="D985" s="99">
        <v>2</v>
      </c>
    </row>
    <row r="986" spans="1:4" x14ac:dyDescent="0.25">
      <c r="A986" s="96">
        <v>860</v>
      </c>
      <c r="B986" s="97">
        <v>14027</v>
      </c>
      <c r="C986" s="98" t="s">
        <v>249</v>
      </c>
      <c r="D986" s="99">
        <v>1</v>
      </c>
    </row>
    <row r="987" spans="1:4" x14ac:dyDescent="0.25">
      <c r="A987" s="96">
        <v>861</v>
      </c>
      <c r="B987" s="97">
        <v>14051</v>
      </c>
      <c r="C987" s="98" t="s">
        <v>249</v>
      </c>
      <c r="D987" s="99">
        <v>2</v>
      </c>
    </row>
    <row r="988" spans="1:4" x14ac:dyDescent="0.25">
      <c r="A988" s="96">
        <v>861</v>
      </c>
      <c r="B988" s="97">
        <v>14052</v>
      </c>
      <c r="C988" s="98" t="s">
        <v>249</v>
      </c>
      <c r="D988" s="99">
        <v>1</v>
      </c>
    </row>
    <row r="989" spans="1:4" x14ac:dyDescent="0.25">
      <c r="A989" s="96">
        <v>862</v>
      </c>
      <c r="B989" s="97">
        <v>14107</v>
      </c>
      <c r="C989" s="98" t="s">
        <v>249</v>
      </c>
      <c r="D989" s="99">
        <v>2</v>
      </c>
    </row>
    <row r="990" spans="1:4" x14ac:dyDescent="0.25">
      <c r="A990" s="96">
        <v>862</v>
      </c>
      <c r="B990" s="97">
        <v>14108</v>
      </c>
      <c r="C990" s="98" t="s">
        <v>249</v>
      </c>
      <c r="D990" s="99">
        <v>1</v>
      </c>
    </row>
    <row r="991" spans="1:4" x14ac:dyDescent="0.25">
      <c r="A991" s="96">
        <v>863</v>
      </c>
      <c r="B991" s="97">
        <v>14054</v>
      </c>
      <c r="C991" s="98" t="s">
        <v>249</v>
      </c>
      <c r="D991" s="99">
        <v>2</v>
      </c>
    </row>
    <row r="992" spans="1:4" x14ac:dyDescent="0.25">
      <c r="A992" s="96">
        <v>863</v>
      </c>
      <c r="B992" s="97">
        <v>14055</v>
      </c>
      <c r="C992" s="98" t="s">
        <v>249</v>
      </c>
      <c r="D992" s="99">
        <v>1</v>
      </c>
    </row>
    <row r="993" spans="1:4" x14ac:dyDescent="0.25">
      <c r="A993" s="96">
        <v>864</v>
      </c>
      <c r="B993" s="97">
        <v>14121</v>
      </c>
      <c r="C993" s="98" t="s">
        <v>249</v>
      </c>
      <c r="D993" s="99">
        <v>2</v>
      </c>
    </row>
    <row r="994" spans="1:4" x14ac:dyDescent="0.25">
      <c r="A994" s="96">
        <v>864</v>
      </c>
      <c r="B994" s="97">
        <v>14122</v>
      </c>
      <c r="C994" s="98" t="s">
        <v>249</v>
      </c>
      <c r="D994" s="99">
        <v>1</v>
      </c>
    </row>
    <row r="995" spans="1:4" x14ac:dyDescent="0.25">
      <c r="A995" s="96">
        <v>865</v>
      </c>
      <c r="B995" s="97">
        <v>14057</v>
      </c>
      <c r="C995" s="98" t="s">
        <v>249</v>
      </c>
      <c r="D995" s="99">
        <v>2</v>
      </c>
    </row>
    <row r="996" spans="1:4" x14ac:dyDescent="0.25">
      <c r="A996" s="96">
        <v>865</v>
      </c>
      <c r="B996" s="97">
        <v>14058</v>
      </c>
      <c r="C996" s="98" t="s">
        <v>249</v>
      </c>
      <c r="D996" s="99">
        <v>1</v>
      </c>
    </row>
    <row r="997" spans="1:4" x14ac:dyDescent="0.25">
      <c r="A997" s="96">
        <v>866</v>
      </c>
      <c r="B997" s="97">
        <v>14059</v>
      </c>
      <c r="C997" s="98" t="s">
        <v>250</v>
      </c>
      <c r="D997" s="99" t="s">
        <v>62</v>
      </c>
    </row>
    <row r="998" spans="1:4" x14ac:dyDescent="0.25">
      <c r="A998" s="96">
        <v>867</v>
      </c>
      <c r="B998" s="97">
        <v>14060</v>
      </c>
      <c r="C998" s="98" t="s">
        <v>249</v>
      </c>
      <c r="D998" s="99">
        <v>2</v>
      </c>
    </row>
    <row r="999" spans="1:4" x14ac:dyDescent="0.25">
      <c r="A999" s="96">
        <v>867</v>
      </c>
      <c r="B999" s="97">
        <v>14061</v>
      </c>
      <c r="C999" s="98" t="s">
        <v>249</v>
      </c>
      <c r="D999" s="99">
        <v>1</v>
      </c>
    </row>
    <row r="1000" spans="1:4" x14ac:dyDescent="0.25">
      <c r="A1000" s="96">
        <v>868</v>
      </c>
      <c r="B1000" s="97">
        <v>14062</v>
      </c>
      <c r="C1000" s="98" t="s">
        <v>250</v>
      </c>
      <c r="D1000" s="99" t="s">
        <v>62</v>
      </c>
    </row>
    <row r="1001" spans="1:4" x14ac:dyDescent="0.25">
      <c r="A1001" s="96">
        <v>869</v>
      </c>
      <c r="B1001" s="97">
        <v>14063</v>
      </c>
      <c r="C1001" s="98" t="s">
        <v>249</v>
      </c>
      <c r="D1001" s="99">
        <v>2</v>
      </c>
    </row>
    <row r="1002" spans="1:4" x14ac:dyDescent="0.25">
      <c r="A1002" s="96">
        <v>869</v>
      </c>
      <c r="B1002" s="97">
        <v>14064</v>
      </c>
      <c r="C1002" s="98" t="s">
        <v>249</v>
      </c>
      <c r="D1002" s="99">
        <v>1</v>
      </c>
    </row>
    <row r="1003" spans="1:4" x14ac:dyDescent="0.25">
      <c r="A1003" s="96">
        <v>870</v>
      </c>
      <c r="B1003" s="97">
        <v>14065</v>
      </c>
      <c r="C1003" s="98" t="s">
        <v>250</v>
      </c>
      <c r="D1003" s="99" t="s">
        <v>62</v>
      </c>
    </row>
    <row r="1004" spans="1:4" x14ac:dyDescent="0.25">
      <c r="A1004" s="96">
        <v>871</v>
      </c>
      <c r="B1004" s="97">
        <v>14066</v>
      </c>
      <c r="C1004" s="98" t="s">
        <v>249</v>
      </c>
      <c r="D1004" s="99">
        <v>2</v>
      </c>
    </row>
    <row r="1005" spans="1:4" x14ac:dyDescent="0.25">
      <c r="A1005" s="96">
        <v>871</v>
      </c>
      <c r="B1005" s="97">
        <v>14067</v>
      </c>
      <c r="C1005" s="98" t="s">
        <v>249</v>
      </c>
      <c r="D1005" s="99">
        <v>1</v>
      </c>
    </row>
    <row r="1006" spans="1:4" x14ac:dyDescent="0.25">
      <c r="A1006" s="96">
        <v>872</v>
      </c>
      <c r="B1006" s="97">
        <v>14068</v>
      </c>
      <c r="C1006" s="98" t="s">
        <v>250</v>
      </c>
      <c r="D1006" s="99" t="s">
        <v>62</v>
      </c>
    </row>
    <row r="1007" spans="1:4" x14ac:dyDescent="0.25">
      <c r="A1007" s="96">
        <v>873</v>
      </c>
      <c r="B1007" s="97">
        <v>14078</v>
      </c>
      <c r="C1007" s="98" t="s">
        <v>249</v>
      </c>
      <c r="D1007" s="99">
        <v>2</v>
      </c>
    </row>
    <row r="1008" spans="1:4" x14ac:dyDescent="0.25">
      <c r="A1008" s="96">
        <v>873</v>
      </c>
      <c r="B1008" s="97">
        <v>14079</v>
      </c>
      <c r="C1008" s="98" t="s">
        <v>249</v>
      </c>
      <c r="D1008" s="99">
        <v>1</v>
      </c>
    </row>
    <row r="1009" spans="1:4" x14ac:dyDescent="0.25">
      <c r="A1009" s="96">
        <v>874</v>
      </c>
      <c r="B1009" s="97">
        <v>14080</v>
      </c>
      <c r="C1009" s="98" t="s">
        <v>250</v>
      </c>
      <c r="D1009" s="99" t="s">
        <v>62</v>
      </c>
    </row>
    <row r="1010" spans="1:4" x14ac:dyDescent="0.25">
      <c r="A1010" s="96">
        <v>875</v>
      </c>
      <c r="B1010" s="97">
        <v>14100</v>
      </c>
      <c r="C1010" s="98" t="s">
        <v>249</v>
      </c>
      <c r="D1010" s="99">
        <v>2</v>
      </c>
    </row>
    <row r="1011" spans="1:4" x14ac:dyDescent="0.25">
      <c r="A1011" s="96">
        <v>875</v>
      </c>
      <c r="B1011" s="97">
        <v>14101</v>
      </c>
      <c r="C1011" s="98" t="s">
        <v>249</v>
      </c>
      <c r="D1011" s="99">
        <v>1</v>
      </c>
    </row>
    <row r="1012" spans="1:4" x14ac:dyDescent="0.25">
      <c r="A1012" s="96">
        <v>876</v>
      </c>
      <c r="B1012" s="97">
        <v>14102</v>
      </c>
      <c r="C1012" s="98" t="s">
        <v>250</v>
      </c>
      <c r="D1012" s="99" t="s">
        <v>62</v>
      </c>
    </row>
    <row r="1013" spans="1:4" x14ac:dyDescent="0.25">
      <c r="A1013" s="96">
        <v>877</v>
      </c>
      <c r="B1013" s="97">
        <v>14123</v>
      </c>
      <c r="C1013" s="98" t="s">
        <v>249</v>
      </c>
      <c r="D1013" s="99">
        <v>2</v>
      </c>
    </row>
    <row r="1014" spans="1:4" x14ac:dyDescent="0.25">
      <c r="A1014" s="96">
        <v>877</v>
      </c>
      <c r="B1014" s="97">
        <v>14124</v>
      </c>
      <c r="C1014" s="98" t="s">
        <v>249</v>
      </c>
      <c r="D1014" s="99">
        <v>1</v>
      </c>
    </row>
    <row r="1015" spans="1:4" x14ac:dyDescent="0.25">
      <c r="A1015" s="96">
        <v>878</v>
      </c>
      <c r="B1015" s="97">
        <v>14125</v>
      </c>
      <c r="C1015" s="98" t="s">
        <v>250</v>
      </c>
      <c r="D1015" s="99" t="s">
        <v>62</v>
      </c>
    </row>
    <row r="1016" spans="1:4" x14ac:dyDescent="0.25">
      <c r="A1016" s="96">
        <v>879</v>
      </c>
      <c r="B1016" s="97">
        <v>14126</v>
      </c>
      <c r="C1016" s="98" t="s">
        <v>249</v>
      </c>
      <c r="D1016" s="99">
        <v>2</v>
      </c>
    </row>
    <row r="1017" spans="1:4" x14ac:dyDescent="0.25">
      <c r="A1017" s="96">
        <v>879</v>
      </c>
      <c r="B1017" s="97">
        <v>14127</v>
      </c>
      <c r="C1017" s="98" t="s">
        <v>249</v>
      </c>
      <c r="D1017" s="99">
        <v>1</v>
      </c>
    </row>
    <row r="1018" spans="1:4" x14ac:dyDescent="0.25">
      <c r="A1018" s="96">
        <v>880</v>
      </c>
      <c r="B1018" s="97">
        <v>14128</v>
      </c>
      <c r="C1018" s="98" t="s">
        <v>250</v>
      </c>
      <c r="D1018" s="99" t="s">
        <v>62</v>
      </c>
    </row>
    <row r="1019" spans="1:4" x14ac:dyDescent="0.25">
      <c r="A1019" s="96">
        <v>881</v>
      </c>
      <c r="B1019" s="97">
        <v>14129</v>
      </c>
      <c r="C1019" s="98" t="s">
        <v>249</v>
      </c>
      <c r="D1019" s="99">
        <v>2</v>
      </c>
    </row>
    <row r="1020" spans="1:4" x14ac:dyDescent="0.25">
      <c r="A1020" s="96">
        <v>881</v>
      </c>
      <c r="B1020" s="97">
        <v>14130</v>
      </c>
      <c r="C1020" s="98" t="s">
        <v>249</v>
      </c>
      <c r="D1020" s="99">
        <v>1</v>
      </c>
    </row>
    <row r="1021" spans="1:4" x14ac:dyDescent="0.25">
      <c r="A1021" s="96">
        <v>882</v>
      </c>
      <c r="B1021" s="97">
        <v>14131</v>
      </c>
      <c r="C1021" s="98" t="s">
        <v>250</v>
      </c>
      <c r="D1021" s="99" t="s">
        <v>62</v>
      </c>
    </row>
    <row r="1022" spans="1:4" x14ac:dyDescent="0.25">
      <c r="A1022" s="96">
        <v>883</v>
      </c>
      <c r="B1022" s="97">
        <v>14132</v>
      </c>
      <c r="C1022" s="98" t="s">
        <v>249</v>
      </c>
      <c r="D1022" s="99">
        <v>2</v>
      </c>
    </row>
    <row r="1023" spans="1:4" x14ac:dyDescent="0.25">
      <c r="A1023" s="96">
        <v>883</v>
      </c>
      <c r="B1023" s="97">
        <v>14133</v>
      </c>
      <c r="C1023" s="98" t="s">
        <v>249</v>
      </c>
      <c r="D1023" s="99">
        <v>1</v>
      </c>
    </row>
    <row r="1024" spans="1:4" x14ac:dyDescent="0.25">
      <c r="A1024" s="96">
        <v>884</v>
      </c>
      <c r="B1024" s="97">
        <v>14134</v>
      </c>
      <c r="C1024" s="98" t="s">
        <v>250</v>
      </c>
      <c r="D1024" s="99" t="s">
        <v>62</v>
      </c>
    </row>
    <row r="1025" spans="1:4" x14ac:dyDescent="0.25">
      <c r="A1025" s="96">
        <v>885</v>
      </c>
      <c r="B1025" s="97">
        <v>14135</v>
      </c>
      <c r="C1025" s="98" t="s">
        <v>249</v>
      </c>
      <c r="D1025" s="99">
        <v>2</v>
      </c>
    </row>
    <row r="1026" spans="1:4" x14ac:dyDescent="0.25">
      <c r="A1026" s="96">
        <v>885</v>
      </c>
      <c r="B1026" s="97">
        <v>14136</v>
      </c>
      <c r="C1026" s="98" t="s">
        <v>249</v>
      </c>
      <c r="D1026" s="99">
        <v>1</v>
      </c>
    </row>
    <row r="1027" spans="1:4" x14ac:dyDescent="0.25">
      <c r="A1027" s="96">
        <v>886</v>
      </c>
      <c r="B1027" s="97">
        <v>14137</v>
      </c>
      <c r="C1027" s="98" t="s">
        <v>250</v>
      </c>
      <c r="D1027" s="99" t="s">
        <v>62</v>
      </c>
    </row>
    <row r="1028" spans="1:4" x14ac:dyDescent="0.25">
      <c r="A1028" s="96">
        <v>887</v>
      </c>
      <c r="B1028" s="97">
        <v>14144</v>
      </c>
      <c r="C1028" s="98" t="s">
        <v>249</v>
      </c>
      <c r="D1028" s="99">
        <v>2</v>
      </c>
    </row>
    <row r="1029" spans="1:4" x14ac:dyDescent="0.25">
      <c r="A1029" s="96">
        <v>887</v>
      </c>
      <c r="B1029" s="97">
        <v>14145</v>
      </c>
      <c r="C1029" s="98" t="s">
        <v>249</v>
      </c>
      <c r="D1029" s="99">
        <v>1</v>
      </c>
    </row>
    <row r="1030" spans="1:4" x14ac:dyDescent="0.25">
      <c r="A1030" s="96">
        <v>888</v>
      </c>
      <c r="B1030" s="97">
        <v>14146</v>
      </c>
      <c r="C1030" s="98" t="s">
        <v>250</v>
      </c>
      <c r="D1030" s="99" t="s">
        <v>62</v>
      </c>
    </row>
    <row r="1031" spans="1:4" x14ac:dyDescent="0.25">
      <c r="A1031" s="96">
        <v>889</v>
      </c>
      <c r="B1031" s="97">
        <v>278</v>
      </c>
      <c r="C1031" s="98" t="s">
        <v>249</v>
      </c>
      <c r="D1031" s="99">
        <v>2</v>
      </c>
    </row>
    <row r="1032" spans="1:4" x14ac:dyDescent="0.25">
      <c r="A1032" s="96">
        <v>889</v>
      </c>
      <c r="B1032" s="97">
        <v>289</v>
      </c>
      <c r="C1032" s="98" t="s">
        <v>249</v>
      </c>
      <c r="D1032" s="99">
        <v>1</v>
      </c>
    </row>
    <row r="1033" spans="1:4" x14ac:dyDescent="0.25">
      <c r="A1033" s="96">
        <v>890</v>
      </c>
      <c r="B1033" s="97">
        <v>14028</v>
      </c>
      <c r="C1033" s="98" t="s">
        <v>250</v>
      </c>
      <c r="D1033" s="99" t="s">
        <v>62</v>
      </c>
    </row>
    <row r="1034" spans="1:4" x14ac:dyDescent="0.25">
      <c r="A1034" s="96">
        <v>891</v>
      </c>
      <c r="B1034" s="97">
        <v>14099</v>
      </c>
      <c r="C1034" s="98" t="s">
        <v>250</v>
      </c>
      <c r="D1034" s="99" t="s">
        <v>62</v>
      </c>
    </row>
    <row r="1035" spans="1:4" x14ac:dyDescent="0.25">
      <c r="A1035" s="96">
        <v>892</v>
      </c>
      <c r="B1035" s="97">
        <v>14119</v>
      </c>
      <c r="C1035" s="98" t="s">
        <v>250</v>
      </c>
      <c r="D1035" s="99" t="s">
        <v>62</v>
      </c>
    </row>
    <row r="1036" spans="1:4" x14ac:dyDescent="0.25">
      <c r="A1036" s="96">
        <v>893</v>
      </c>
      <c r="B1036" s="97">
        <v>14120</v>
      </c>
      <c r="C1036" s="98" t="s">
        <v>250</v>
      </c>
      <c r="D1036" s="99" t="s">
        <v>62</v>
      </c>
    </row>
    <row r="1037" spans="1:4" x14ac:dyDescent="0.25">
      <c r="A1037" s="96">
        <v>894</v>
      </c>
      <c r="B1037" s="97">
        <v>300</v>
      </c>
      <c r="C1037" s="98" t="s">
        <v>207</v>
      </c>
      <c r="D1037" s="99" t="s">
        <v>62</v>
      </c>
    </row>
    <row r="1038" spans="1:4" x14ac:dyDescent="0.25">
      <c r="A1038" s="96">
        <v>895</v>
      </c>
      <c r="B1038" s="97">
        <v>311</v>
      </c>
      <c r="C1038" s="98" t="s">
        <v>207</v>
      </c>
      <c r="D1038" s="99" t="s">
        <v>62</v>
      </c>
    </row>
    <row r="1039" spans="1:4" x14ac:dyDescent="0.25">
      <c r="A1039" s="96">
        <v>896</v>
      </c>
      <c r="B1039" s="97">
        <v>312</v>
      </c>
      <c r="C1039" s="98" t="s">
        <v>207</v>
      </c>
      <c r="D1039" s="99" t="s">
        <v>62</v>
      </c>
    </row>
    <row r="1040" spans="1:4" x14ac:dyDescent="0.25">
      <c r="A1040" s="96">
        <v>897</v>
      </c>
      <c r="B1040" s="97">
        <v>14097</v>
      </c>
      <c r="C1040" s="98" t="s">
        <v>250</v>
      </c>
      <c r="D1040" s="99" t="s">
        <v>62</v>
      </c>
    </row>
    <row r="1041" spans="1:4" x14ac:dyDescent="0.25">
      <c r="A1041" s="96">
        <v>898</v>
      </c>
      <c r="B1041" s="97">
        <v>14098</v>
      </c>
      <c r="C1041" s="98" t="s">
        <v>250</v>
      </c>
      <c r="D1041" s="99" t="s">
        <v>62</v>
      </c>
    </row>
    <row r="1042" spans="1:4" x14ac:dyDescent="0.25">
      <c r="A1042" s="96">
        <v>899</v>
      </c>
      <c r="B1042" s="97">
        <v>281</v>
      </c>
      <c r="C1042" s="98" t="s">
        <v>251</v>
      </c>
      <c r="D1042" s="99" t="s">
        <v>62</v>
      </c>
    </row>
    <row r="1043" spans="1:4" x14ac:dyDescent="0.25">
      <c r="A1043" s="96">
        <v>900</v>
      </c>
      <c r="B1043" s="97">
        <v>282</v>
      </c>
      <c r="C1043" s="98" t="s">
        <v>251</v>
      </c>
      <c r="D1043" s="99" t="s">
        <v>62</v>
      </c>
    </row>
    <row r="1044" spans="1:4" x14ac:dyDescent="0.25">
      <c r="A1044" s="96">
        <v>901</v>
      </c>
      <c r="B1044" s="97">
        <v>283</v>
      </c>
      <c r="C1044" s="98" t="s">
        <v>251</v>
      </c>
      <c r="D1044" s="99" t="s">
        <v>62</v>
      </c>
    </row>
    <row r="1045" spans="1:4" x14ac:dyDescent="0.25">
      <c r="A1045" s="96">
        <v>902</v>
      </c>
      <c r="B1045" s="97">
        <v>284</v>
      </c>
      <c r="C1045" s="98" t="s">
        <v>251</v>
      </c>
      <c r="D1045" s="99" t="s">
        <v>62</v>
      </c>
    </row>
    <row r="1046" spans="1:4" x14ac:dyDescent="0.25">
      <c r="A1046" s="96">
        <v>903</v>
      </c>
      <c r="B1046" s="97">
        <v>285</v>
      </c>
      <c r="C1046" s="98" t="s">
        <v>251</v>
      </c>
      <c r="D1046" s="99" t="s">
        <v>62</v>
      </c>
    </row>
    <row r="1047" spans="1:4" x14ac:dyDescent="0.25">
      <c r="A1047" s="96">
        <v>904</v>
      </c>
      <c r="B1047" s="97">
        <v>286</v>
      </c>
      <c r="C1047" s="98" t="s">
        <v>252</v>
      </c>
      <c r="D1047" s="99" t="s">
        <v>62</v>
      </c>
    </row>
    <row r="1048" spans="1:4" x14ac:dyDescent="0.25">
      <c r="A1048" s="96">
        <v>905</v>
      </c>
      <c r="B1048" s="97">
        <v>287</v>
      </c>
      <c r="C1048" s="98" t="s">
        <v>252</v>
      </c>
      <c r="D1048" s="99" t="s">
        <v>62</v>
      </c>
    </row>
    <row r="1049" spans="1:4" x14ac:dyDescent="0.25">
      <c r="A1049" s="96">
        <v>906</v>
      </c>
      <c r="B1049" s="97">
        <v>288</v>
      </c>
      <c r="C1049" s="98" t="s">
        <v>252</v>
      </c>
      <c r="D1049" s="99" t="s">
        <v>62</v>
      </c>
    </row>
    <row r="1050" spans="1:4" x14ac:dyDescent="0.25">
      <c r="A1050" s="96">
        <v>907</v>
      </c>
      <c r="B1050" s="97">
        <v>292</v>
      </c>
      <c r="C1050" s="98" t="s">
        <v>253</v>
      </c>
      <c r="D1050" s="99" t="s">
        <v>62</v>
      </c>
    </row>
    <row r="1051" spans="1:4" x14ac:dyDescent="0.25">
      <c r="A1051" s="96">
        <v>908</v>
      </c>
      <c r="B1051" s="97">
        <v>293</v>
      </c>
      <c r="C1051" s="98" t="s">
        <v>253</v>
      </c>
      <c r="D1051" s="99" t="s">
        <v>62</v>
      </c>
    </row>
    <row r="1052" spans="1:4" x14ac:dyDescent="0.25">
      <c r="A1052" s="96">
        <v>909</v>
      </c>
      <c r="B1052" s="97">
        <v>294</v>
      </c>
      <c r="C1052" s="98" t="s">
        <v>253</v>
      </c>
      <c r="D1052" s="99" t="s">
        <v>62</v>
      </c>
    </row>
    <row r="1053" spans="1:4" x14ac:dyDescent="0.25">
      <c r="A1053" s="96">
        <v>910</v>
      </c>
      <c r="B1053" s="97">
        <v>295</v>
      </c>
      <c r="C1053" s="98" t="s">
        <v>253</v>
      </c>
      <c r="D1053" s="99" t="s">
        <v>62</v>
      </c>
    </row>
    <row r="1054" spans="1:4" x14ac:dyDescent="0.25">
      <c r="A1054" s="96">
        <v>911</v>
      </c>
      <c r="B1054" s="97">
        <v>296</v>
      </c>
      <c r="C1054" s="98" t="s">
        <v>253</v>
      </c>
      <c r="D1054" s="99" t="s">
        <v>62</v>
      </c>
    </row>
    <row r="1055" spans="1:4" x14ac:dyDescent="0.25">
      <c r="A1055" s="96">
        <v>912</v>
      </c>
      <c r="B1055" s="97">
        <v>297</v>
      </c>
      <c r="C1055" s="98" t="s">
        <v>253</v>
      </c>
      <c r="D1055" s="99" t="s">
        <v>62</v>
      </c>
    </row>
    <row r="1056" spans="1:4" x14ac:dyDescent="0.25">
      <c r="A1056" s="96">
        <v>913</v>
      </c>
      <c r="B1056" s="97">
        <v>298</v>
      </c>
      <c r="C1056" s="98" t="s">
        <v>253</v>
      </c>
      <c r="D1056" s="99" t="s">
        <v>62</v>
      </c>
    </row>
    <row r="1057" spans="1:4" x14ac:dyDescent="0.25">
      <c r="A1057" s="96">
        <v>914</v>
      </c>
      <c r="B1057" s="97">
        <v>299</v>
      </c>
      <c r="C1057" s="98" t="s">
        <v>254</v>
      </c>
      <c r="D1057" s="99">
        <v>1</v>
      </c>
    </row>
    <row r="1058" spans="1:4" x14ac:dyDescent="0.25">
      <c r="A1058" s="96">
        <v>915</v>
      </c>
      <c r="B1058" s="97">
        <v>313</v>
      </c>
      <c r="C1058" s="98" t="s">
        <v>207</v>
      </c>
      <c r="D1058" s="99">
        <v>2</v>
      </c>
    </row>
    <row r="1059" spans="1:4" x14ac:dyDescent="0.25">
      <c r="A1059" s="96">
        <v>915</v>
      </c>
      <c r="B1059" s="97">
        <v>314</v>
      </c>
      <c r="C1059" s="98" t="s">
        <v>207</v>
      </c>
      <c r="D1059" s="99">
        <v>1</v>
      </c>
    </row>
    <row r="1060" spans="1:4" x14ac:dyDescent="0.25">
      <c r="A1060" s="96">
        <v>916</v>
      </c>
      <c r="B1060" s="97">
        <v>315</v>
      </c>
      <c r="C1060" s="98" t="s">
        <v>207</v>
      </c>
      <c r="D1060" s="99">
        <v>2</v>
      </c>
    </row>
    <row r="1061" spans="1:4" x14ac:dyDescent="0.25">
      <c r="A1061" s="96">
        <v>916</v>
      </c>
      <c r="B1061" s="97">
        <v>316</v>
      </c>
      <c r="C1061" s="98" t="s">
        <v>207</v>
      </c>
      <c r="D1061" s="99">
        <v>1</v>
      </c>
    </row>
    <row r="1062" spans="1:4" x14ac:dyDescent="0.25">
      <c r="A1062" s="96">
        <v>917</v>
      </c>
      <c r="B1062" s="97">
        <v>279</v>
      </c>
      <c r="C1062" s="98" t="s">
        <v>207</v>
      </c>
      <c r="D1062" s="99">
        <v>2</v>
      </c>
    </row>
    <row r="1063" spans="1:4" x14ac:dyDescent="0.25">
      <c r="A1063" s="96">
        <v>917</v>
      </c>
      <c r="B1063" s="97">
        <v>280</v>
      </c>
      <c r="C1063" s="98" t="s">
        <v>207</v>
      </c>
      <c r="D1063" s="99">
        <v>1</v>
      </c>
    </row>
    <row r="1064" spans="1:4" x14ac:dyDescent="0.25">
      <c r="A1064" s="96">
        <v>918</v>
      </c>
      <c r="B1064" s="97">
        <v>290</v>
      </c>
      <c r="C1064" s="98" t="s">
        <v>142</v>
      </c>
      <c r="D1064" s="99">
        <v>1</v>
      </c>
    </row>
    <row r="1065" spans="1:4" x14ac:dyDescent="0.25">
      <c r="A1065" s="96">
        <v>918</v>
      </c>
      <c r="B1065" s="97">
        <v>291</v>
      </c>
      <c r="C1065" s="98" t="s">
        <v>142</v>
      </c>
      <c r="D1065" s="99">
        <v>1</v>
      </c>
    </row>
    <row r="1066" spans="1:4" x14ac:dyDescent="0.25">
      <c r="A1066" s="96">
        <v>919</v>
      </c>
      <c r="B1066" s="97">
        <v>57</v>
      </c>
      <c r="C1066" s="98" t="s">
        <v>255</v>
      </c>
      <c r="D1066" s="99">
        <v>1</v>
      </c>
    </row>
    <row r="1067" spans="1:4" x14ac:dyDescent="0.25">
      <c r="A1067" s="96">
        <v>919</v>
      </c>
      <c r="B1067" s="97">
        <v>278</v>
      </c>
      <c r="C1067" s="98" t="s">
        <v>255</v>
      </c>
      <c r="D1067" s="99">
        <v>2</v>
      </c>
    </row>
    <row r="1068" spans="1:4" x14ac:dyDescent="0.25">
      <c r="A1068" s="96">
        <v>920</v>
      </c>
      <c r="B1068" s="97">
        <v>57</v>
      </c>
      <c r="C1068" s="98" t="s">
        <v>255</v>
      </c>
      <c r="D1068" s="99">
        <v>1</v>
      </c>
    </row>
    <row r="1069" spans="1:4" x14ac:dyDescent="0.25">
      <c r="A1069" s="96">
        <v>920</v>
      </c>
      <c r="B1069" s="97">
        <v>278</v>
      </c>
      <c r="C1069" s="98" t="s">
        <v>255</v>
      </c>
      <c r="D1069" s="99">
        <v>2</v>
      </c>
    </row>
    <row r="1070" spans="1:4" x14ac:dyDescent="0.25">
      <c r="A1070" s="96">
        <v>922</v>
      </c>
      <c r="B1070" s="97">
        <v>301</v>
      </c>
      <c r="C1070" s="98" t="s">
        <v>165</v>
      </c>
      <c r="D1070" s="99">
        <v>1</v>
      </c>
    </row>
    <row r="1071" spans="1:4" x14ac:dyDescent="0.25">
      <c r="A1071" s="96">
        <v>923</v>
      </c>
      <c r="B1071" s="97">
        <v>302</v>
      </c>
      <c r="C1071" s="98" t="s">
        <v>165</v>
      </c>
      <c r="D1071" s="99">
        <v>1</v>
      </c>
    </row>
    <row r="1072" spans="1:4" x14ac:dyDescent="0.25">
      <c r="A1072" s="96">
        <v>924</v>
      </c>
      <c r="B1072" s="97">
        <v>303</v>
      </c>
      <c r="C1072" s="98" t="s">
        <v>165</v>
      </c>
      <c r="D1072" s="99">
        <v>1</v>
      </c>
    </row>
    <row r="1073" spans="1:4" x14ac:dyDescent="0.25">
      <c r="A1073" s="96">
        <v>925</v>
      </c>
      <c r="B1073" s="97">
        <v>259</v>
      </c>
      <c r="C1073" s="98" t="s">
        <v>256</v>
      </c>
      <c r="D1073" s="99" t="s">
        <v>195</v>
      </c>
    </row>
    <row r="1074" spans="1:4" x14ac:dyDescent="0.25">
      <c r="A1074" s="96">
        <v>925</v>
      </c>
      <c r="B1074" s="97">
        <v>307</v>
      </c>
      <c r="C1074" s="98" t="s">
        <v>256</v>
      </c>
      <c r="D1074" s="99" t="s">
        <v>195</v>
      </c>
    </row>
    <row r="1075" spans="1:4" x14ac:dyDescent="0.25">
      <c r="A1075" s="96">
        <v>926</v>
      </c>
      <c r="B1075" s="97">
        <v>261</v>
      </c>
      <c r="C1075" s="98" t="s">
        <v>196</v>
      </c>
      <c r="D1075" s="99" t="s">
        <v>195</v>
      </c>
    </row>
    <row r="1076" spans="1:4" x14ac:dyDescent="0.25">
      <c r="A1076" s="96">
        <v>926</v>
      </c>
      <c r="B1076" s="97">
        <v>308</v>
      </c>
      <c r="C1076" s="98" t="s">
        <v>196</v>
      </c>
      <c r="D1076" s="99" t="s">
        <v>195</v>
      </c>
    </row>
    <row r="1077" spans="1:4" x14ac:dyDescent="0.25">
      <c r="A1077" s="96">
        <v>927</v>
      </c>
      <c r="B1077" s="97">
        <v>263</v>
      </c>
      <c r="C1077" s="98" t="s">
        <v>198</v>
      </c>
      <c r="D1077" s="99" t="s">
        <v>195</v>
      </c>
    </row>
    <row r="1078" spans="1:4" x14ac:dyDescent="0.25">
      <c r="A1078" s="96">
        <v>927</v>
      </c>
      <c r="B1078" s="97">
        <v>309</v>
      </c>
      <c r="C1078" s="98" t="s">
        <v>198</v>
      </c>
      <c r="D1078" s="99" t="s">
        <v>195</v>
      </c>
    </row>
    <row r="1079" spans="1:4" x14ac:dyDescent="0.25">
      <c r="A1079" s="96">
        <v>928</v>
      </c>
      <c r="B1079" s="97">
        <v>265</v>
      </c>
      <c r="C1079" s="98" t="s">
        <v>197</v>
      </c>
      <c r="D1079" s="99" t="s">
        <v>195</v>
      </c>
    </row>
    <row r="1080" spans="1:4" x14ac:dyDescent="0.25">
      <c r="A1080" s="96">
        <v>928</v>
      </c>
      <c r="B1080" s="97">
        <v>310</v>
      </c>
      <c r="C1080" s="98" t="s">
        <v>197</v>
      </c>
      <c r="D1080" s="99" t="s">
        <v>195</v>
      </c>
    </row>
    <row r="1081" spans="1:4" x14ac:dyDescent="0.25">
      <c r="A1081" s="96">
        <v>929</v>
      </c>
      <c r="B1081" s="97">
        <v>14041</v>
      </c>
      <c r="C1081" s="98" t="s">
        <v>251</v>
      </c>
      <c r="D1081" s="99" t="s">
        <v>62</v>
      </c>
    </row>
    <row r="1082" spans="1:4" x14ac:dyDescent="0.25">
      <c r="A1082" s="96">
        <v>930</v>
      </c>
      <c r="B1082" s="97">
        <v>14053</v>
      </c>
      <c r="C1082" s="98" t="s">
        <v>251</v>
      </c>
      <c r="D1082" s="99" t="s">
        <v>62</v>
      </c>
    </row>
    <row r="1083" spans="1:4" x14ac:dyDescent="0.25">
      <c r="A1083" s="96">
        <v>931</v>
      </c>
      <c r="B1083" s="97">
        <v>14056</v>
      </c>
      <c r="C1083" s="98" t="s">
        <v>251</v>
      </c>
      <c r="D1083" s="99" t="s">
        <v>62</v>
      </c>
    </row>
    <row r="1084" spans="1:4" x14ac:dyDescent="0.25">
      <c r="A1084" s="96">
        <v>932</v>
      </c>
      <c r="B1084" s="97">
        <v>191</v>
      </c>
      <c r="C1084" s="98" t="s">
        <v>257</v>
      </c>
      <c r="D1084" s="99">
        <v>2</v>
      </c>
    </row>
    <row r="1085" spans="1:4" x14ac:dyDescent="0.25">
      <c r="A1085" s="96">
        <v>932</v>
      </c>
      <c r="B1085" s="97">
        <v>353</v>
      </c>
      <c r="C1085" s="98" t="s">
        <v>257</v>
      </c>
      <c r="D1085" s="99">
        <v>1</v>
      </c>
    </row>
    <row r="1086" spans="1:4" x14ac:dyDescent="0.25">
      <c r="A1086" s="96">
        <v>932</v>
      </c>
      <c r="B1086" s="97">
        <v>354</v>
      </c>
      <c r="C1086" s="98" t="s">
        <v>257</v>
      </c>
      <c r="D1086" s="99">
        <v>1</v>
      </c>
    </row>
    <row r="1087" spans="1:4" x14ac:dyDescent="0.25">
      <c r="A1087" s="96">
        <v>932</v>
      </c>
      <c r="B1087" s="97">
        <v>355</v>
      </c>
      <c r="C1087" s="98" t="s">
        <v>257</v>
      </c>
      <c r="D1087" s="99">
        <v>1</v>
      </c>
    </row>
    <row r="1088" spans="1:4" x14ac:dyDescent="0.25">
      <c r="A1088" s="96">
        <v>933</v>
      </c>
      <c r="B1088" s="97">
        <v>14147</v>
      </c>
      <c r="C1088" s="98" t="s">
        <v>249</v>
      </c>
      <c r="D1088" s="99">
        <v>2</v>
      </c>
    </row>
    <row r="1089" spans="1:4" x14ac:dyDescent="0.25">
      <c r="A1089" s="96">
        <v>933</v>
      </c>
      <c r="B1089" s="97">
        <v>14148</v>
      </c>
      <c r="C1089" s="98" t="s">
        <v>249</v>
      </c>
      <c r="D1089" s="99">
        <v>1</v>
      </c>
    </row>
    <row r="1090" spans="1:4" x14ac:dyDescent="0.25">
      <c r="A1090" s="96">
        <v>934</v>
      </c>
      <c r="B1090" s="97">
        <v>14149</v>
      </c>
      <c r="C1090" s="98" t="s">
        <v>250</v>
      </c>
      <c r="D1090" s="99" t="s">
        <v>62</v>
      </c>
    </row>
    <row r="1091" spans="1:4" x14ac:dyDescent="0.25">
      <c r="A1091" s="96">
        <v>935</v>
      </c>
      <c r="B1091" s="97">
        <v>374</v>
      </c>
      <c r="C1091" s="98" t="s">
        <v>258</v>
      </c>
      <c r="D1091" s="99" t="s">
        <v>309</v>
      </c>
    </row>
    <row r="1092" spans="1:4" x14ac:dyDescent="0.25">
      <c r="A1092" s="96">
        <v>935</v>
      </c>
      <c r="B1092" s="97">
        <v>375</v>
      </c>
      <c r="C1092" s="98" t="s">
        <v>258</v>
      </c>
      <c r="D1092" s="99" t="s">
        <v>307</v>
      </c>
    </row>
    <row r="1093" spans="1:4" x14ac:dyDescent="0.25">
      <c r="A1093" s="96">
        <v>936</v>
      </c>
      <c r="B1093" s="97">
        <v>1422</v>
      </c>
      <c r="C1093" s="98" t="s">
        <v>258</v>
      </c>
      <c r="D1093" s="99">
        <v>1</v>
      </c>
    </row>
    <row r="1094" spans="1:4" x14ac:dyDescent="0.25">
      <c r="A1094" s="96">
        <v>936</v>
      </c>
      <c r="B1094" s="97">
        <v>1423</v>
      </c>
      <c r="C1094" s="98" t="s">
        <v>258</v>
      </c>
      <c r="D1094" s="99">
        <v>2</v>
      </c>
    </row>
    <row r="1095" spans="1:4" x14ac:dyDescent="0.25">
      <c r="A1095" s="96">
        <v>937</v>
      </c>
      <c r="B1095" s="97">
        <v>14150</v>
      </c>
      <c r="C1095" s="98" t="s">
        <v>258</v>
      </c>
      <c r="D1095" s="99">
        <v>2</v>
      </c>
    </row>
    <row r="1096" spans="1:4" x14ac:dyDescent="0.25">
      <c r="A1096" s="96">
        <v>937</v>
      </c>
      <c r="B1096" s="97">
        <v>14151</v>
      </c>
      <c r="C1096" s="98" t="s">
        <v>258</v>
      </c>
      <c r="D1096" s="99">
        <v>1</v>
      </c>
    </row>
    <row r="1097" spans="1:4" x14ac:dyDescent="0.25">
      <c r="A1097" s="96">
        <v>938</v>
      </c>
      <c r="B1097" s="97">
        <v>376</v>
      </c>
      <c r="C1097" s="98" t="s">
        <v>258</v>
      </c>
      <c r="D1097" s="99">
        <v>2</v>
      </c>
    </row>
    <row r="1098" spans="1:4" x14ac:dyDescent="0.25">
      <c r="A1098" s="96">
        <v>938</v>
      </c>
      <c r="B1098" s="97">
        <v>377</v>
      </c>
      <c r="C1098" s="98" t="s">
        <v>258</v>
      </c>
      <c r="D1098" s="99">
        <v>1</v>
      </c>
    </row>
    <row r="1099" spans="1:4" x14ac:dyDescent="0.25">
      <c r="A1099" s="96">
        <v>939</v>
      </c>
      <c r="B1099" s="97">
        <v>395</v>
      </c>
      <c r="C1099" s="98" t="s">
        <v>258</v>
      </c>
      <c r="D1099" s="99">
        <v>2</v>
      </c>
    </row>
    <row r="1100" spans="1:4" x14ac:dyDescent="0.25">
      <c r="A1100" s="96">
        <v>939</v>
      </c>
      <c r="B1100" s="97">
        <v>396</v>
      </c>
      <c r="C1100" s="98" t="s">
        <v>258</v>
      </c>
      <c r="D1100" s="99">
        <v>1</v>
      </c>
    </row>
    <row r="1101" spans="1:4" x14ac:dyDescent="0.25">
      <c r="A1101" s="96">
        <v>940</v>
      </c>
      <c r="B1101" s="97">
        <v>397</v>
      </c>
      <c r="C1101" s="98" t="s">
        <v>259</v>
      </c>
      <c r="D1101" s="99" t="s">
        <v>217</v>
      </c>
    </row>
    <row r="1102" spans="1:4" x14ac:dyDescent="0.25">
      <c r="A1102" s="96">
        <v>941</v>
      </c>
      <c r="B1102" s="97">
        <v>398</v>
      </c>
      <c r="C1102" s="98" t="s">
        <v>260</v>
      </c>
      <c r="D1102" s="99" t="s">
        <v>217</v>
      </c>
    </row>
    <row r="1103" spans="1:4" x14ac:dyDescent="0.25">
      <c r="A1103" s="96">
        <v>942</v>
      </c>
      <c r="B1103" s="97">
        <v>400</v>
      </c>
      <c r="C1103" s="98" t="s">
        <v>110</v>
      </c>
      <c r="D1103" s="99">
        <v>1</v>
      </c>
    </row>
    <row r="1104" spans="1:4" x14ac:dyDescent="0.25">
      <c r="A1104" s="96">
        <v>942</v>
      </c>
      <c r="B1104" s="97">
        <v>401</v>
      </c>
      <c r="C1104" s="98" t="s">
        <v>110</v>
      </c>
      <c r="D1104" s="99">
        <v>2</v>
      </c>
    </row>
    <row r="1105" spans="1:4" x14ac:dyDescent="0.25">
      <c r="A1105" s="96">
        <v>943</v>
      </c>
      <c r="B1105" s="97">
        <v>404</v>
      </c>
      <c r="C1105" s="98" t="s">
        <v>100</v>
      </c>
      <c r="D1105" s="99">
        <v>1</v>
      </c>
    </row>
    <row r="1106" spans="1:4" x14ac:dyDescent="0.25">
      <c r="A1106" s="96">
        <v>943</v>
      </c>
      <c r="B1106" s="97">
        <v>405</v>
      </c>
      <c r="C1106" s="98" t="s">
        <v>100</v>
      </c>
      <c r="D1106" s="99">
        <v>2</v>
      </c>
    </row>
    <row r="1107" spans="1:4" x14ac:dyDescent="0.25">
      <c r="A1107" s="96">
        <v>944</v>
      </c>
      <c r="B1107" s="97">
        <v>406</v>
      </c>
      <c r="C1107" s="98" t="s">
        <v>100</v>
      </c>
      <c r="D1107" s="99">
        <v>1</v>
      </c>
    </row>
    <row r="1108" spans="1:4" x14ac:dyDescent="0.25">
      <c r="A1108" s="96">
        <v>944</v>
      </c>
      <c r="B1108" s="97">
        <v>407</v>
      </c>
      <c r="C1108" s="98" t="s">
        <v>100</v>
      </c>
      <c r="D1108" s="99">
        <v>2</v>
      </c>
    </row>
    <row r="1109" spans="1:4" x14ac:dyDescent="0.25">
      <c r="A1109" s="96">
        <v>945</v>
      </c>
      <c r="B1109" s="97">
        <v>408</v>
      </c>
      <c r="C1109" s="98" t="s">
        <v>100</v>
      </c>
      <c r="D1109" s="99">
        <v>1</v>
      </c>
    </row>
    <row r="1110" spans="1:4" x14ac:dyDescent="0.25">
      <c r="A1110" s="96">
        <v>945</v>
      </c>
      <c r="B1110" s="97">
        <v>409</v>
      </c>
      <c r="C1110" s="98" t="s">
        <v>100</v>
      </c>
      <c r="D1110" s="99">
        <v>2</v>
      </c>
    </row>
    <row r="1111" spans="1:4" x14ac:dyDescent="0.25">
      <c r="A1111" s="96">
        <v>946</v>
      </c>
      <c r="B1111" s="97">
        <v>410</v>
      </c>
      <c r="C1111" s="98" t="s">
        <v>100</v>
      </c>
      <c r="D1111" s="99">
        <v>1</v>
      </c>
    </row>
    <row r="1112" spans="1:4" x14ac:dyDescent="0.25">
      <c r="A1112" s="96">
        <v>946</v>
      </c>
      <c r="B1112" s="97">
        <v>411</v>
      </c>
      <c r="C1112" s="98" t="s">
        <v>100</v>
      </c>
      <c r="D1112" s="99">
        <v>2</v>
      </c>
    </row>
    <row r="1113" spans="1:4" x14ac:dyDescent="0.25">
      <c r="A1113" s="96">
        <v>947</v>
      </c>
      <c r="B1113" s="97">
        <v>412</v>
      </c>
      <c r="C1113" s="98" t="s">
        <v>261</v>
      </c>
      <c r="D1113" s="99">
        <v>2</v>
      </c>
    </row>
    <row r="1114" spans="1:4" x14ac:dyDescent="0.25">
      <c r="A1114" s="96">
        <v>947</v>
      </c>
      <c r="B1114" s="97">
        <v>413</v>
      </c>
      <c r="C1114" s="98" t="s">
        <v>261</v>
      </c>
      <c r="D1114" s="99">
        <v>1</v>
      </c>
    </row>
    <row r="1115" spans="1:4" x14ac:dyDescent="0.25">
      <c r="A1115" s="96">
        <v>947</v>
      </c>
      <c r="B1115" s="97">
        <v>414</v>
      </c>
      <c r="C1115" s="98" t="s">
        <v>261</v>
      </c>
      <c r="D1115" s="99">
        <v>1</v>
      </c>
    </row>
    <row r="1116" spans="1:4" x14ac:dyDescent="0.25">
      <c r="A1116" s="96">
        <v>948</v>
      </c>
      <c r="B1116" s="97">
        <v>415</v>
      </c>
      <c r="C1116" s="98" t="s">
        <v>262</v>
      </c>
      <c r="D1116" s="99" t="s">
        <v>309</v>
      </c>
    </row>
    <row r="1117" spans="1:4" x14ac:dyDescent="0.25">
      <c r="A1117" s="96">
        <v>948</v>
      </c>
      <c r="B1117" s="97">
        <v>416</v>
      </c>
      <c r="C1117" s="98" t="s">
        <v>262</v>
      </c>
      <c r="D1117" s="99">
        <v>1</v>
      </c>
    </row>
    <row r="1118" spans="1:4" x14ac:dyDescent="0.25">
      <c r="A1118" s="96">
        <v>949</v>
      </c>
      <c r="B1118" s="97">
        <v>417</v>
      </c>
      <c r="C1118" s="98" t="s">
        <v>371</v>
      </c>
      <c r="D1118" s="99">
        <v>1</v>
      </c>
    </row>
    <row r="1119" spans="1:4" x14ac:dyDescent="0.25">
      <c r="A1119" s="96">
        <v>949</v>
      </c>
      <c r="B1119" s="97">
        <v>418</v>
      </c>
      <c r="C1119" s="98" t="s">
        <v>371</v>
      </c>
      <c r="D1119" s="99">
        <v>2</v>
      </c>
    </row>
    <row r="1120" spans="1:4" x14ac:dyDescent="0.25">
      <c r="A1120" s="96">
        <v>950</v>
      </c>
      <c r="B1120" s="97">
        <v>419</v>
      </c>
      <c r="C1120" s="98" t="s">
        <v>372</v>
      </c>
      <c r="D1120" s="99" t="s">
        <v>62</v>
      </c>
    </row>
    <row r="1121" spans="1:4" x14ac:dyDescent="0.25">
      <c r="A1121" s="96">
        <v>951</v>
      </c>
      <c r="B1121" s="97">
        <v>420</v>
      </c>
      <c r="C1121" s="98" t="s">
        <v>373</v>
      </c>
      <c r="D1121" s="99" t="s">
        <v>62</v>
      </c>
    </row>
    <row r="1122" spans="1:4" x14ac:dyDescent="0.25">
      <c r="A1122" s="96">
        <v>952</v>
      </c>
      <c r="B1122" s="97">
        <v>421</v>
      </c>
      <c r="C1122" s="98" t="s">
        <v>374</v>
      </c>
      <c r="D1122" s="99">
        <v>1</v>
      </c>
    </row>
    <row r="1123" spans="1:4" x14ac:dyDescent="0.25">
      <c r="A1123" s="96">
        <v>952</v>
      </c>
      <c r="B1123" s="97">
        <v>422</v>
      </c>
      <c r="C1123" s="98" t="s">
        <v>374</v>
      </c>
      <c r="D1123" s="99">
        <v>2</v>
      </c>
    </row>
    <row r="1124" spans="1:4" x14ac:dyDescent="0.25">
      <c r="A1124" s="96">
        <v>953</v>
      </c>
      <c r="B1124" s="97">
        <v>423</v>
      </c>
      <c r="C1124" s="98" t="s">
        <v>263</v>
      </c>
      <c r="D1124" s="99">
        <v>1</v>
      </c>
    </row>
    <row r="1125" spans="1:4" x14ac:dyDescent="0.25">
      <c r="A1125" s="96">
        <v>953</v>
      </c>
      <c r="B1125" s="97">
        <v>424</v>
      </c>
      <c r="C1125" s="98" t="s">
        <v>263</v>
      </c>
      <c r="D1125" s="99" t="s">
        <v>307</v>
      </c>
    </row>
    <row r="1126" spans="1:4" x14ac:dyDescent="0.25">
      <c r="A1126" s="96">
        <v>954</v>
      </c>
      <c r="B1126" s="97">
        <v>425</v>
      </c>
      <c r="C1126" s="98" t="s">
        <v>264</v>
      </c>
      <c r="D1126" s="99" t="s">
        <v>309</v>
      </c>
    </row>
    <row r="1127" spans="1:4" x14ac:dyDescent="0.25">
      <c r="A1127" s="96">
        <v>954</v>
      </c>
      <c r="B1127" s="97">
        <v>426</v>
      </c>
      <c r="C1127" s="98" t="s">
        <v>264</v>
      </c>
      <c r="D1127" s="99" t="s">
        <v>307</v>
      </c>
    </row>
    <row r="1128" spans="1:4" x14ac:dyDescent="0.25">
      <c r="A1128" s="96">
        <v>954</v>
      </c>
      <c r="B1128" s="97">
        <v>427</v>
      </c>
      <c r="C1128" s="98" t="s">
        <v>264</v>
      </c>
      <c r="D1128" s="99" t="s">
        <v>307</v>
      </c>
    </row>
    <row r="1129" spans="1:4" x14ac:dyDescent="0.25">
      <c r="A1129" s="96">
        <v>955</v>
      </c>
      <c r="B1129" s="97">
        <v>206</v>
      </c>
      <c r="C1129" s="98" t="s">
        <v>265</v>
      </c>
      <c r="D1129" s="99">
        <v>2</v>
      </c>
    </row>
    <row r="1130" spans="1:4" x14ac:dyDescent="0.25">
      <c r="A1130" s="96">
        <v>955</v>
      </c>
      <c r="B1130" s="97">
        <v>428</v>
      </c>
      <c r="C1130" s="98" t="s">
        <v>265</v>
      </c>
      <c r="D1130" s="99">
        <v>1</v>
      </c>
    </row>
    <row r="1131" spans="1:4" x14ac:dyDescent="0.25">
      <c r="A1131" s="96">
        <v>955</v>
      </c>
      <c r="B1131" s="97">
        <v>429</v>
      </c>
      <c r="C1131" s="98" t="s">
        <v>265</v>
      </c>
      <c r="D1131" s="99">
        <v>2</v>
      </c>
    </row>
    <row r="1132" spans="1:4" x14ac:dyDescent="0.25">
      <c r="A1132" s="96">
        <v>955</v>
      </c>
      <c r="B1132" s="97">
        <v>430</v>
      </c>
      <c r="C1132" s="98" t="s">
        <v>265</v>
      </c>
      <c r="D1132" s="99">
        <v>1</v>
      </c>
    </row>
    <row r="1133" spans="1:4" x14ac:dyDescent="0.25">
      <c r="A1133" s="96">
        <v>956</v>
      </c>
      <c r="B1133" s="97">
        <v>160</v>
      </c>
      <c r="C1133" s="98" t="s">
        <v>266</v>
      </c>
      <c r="D1133" s="99">
        <v>2</v>
      </c>
    </row>
    <row r="1134" spans="1:4" x14ac:dyDescent="0.25">
      <c r="A1134" s="96">
        <v>956</v>
      </c>
      <c r="B1134" s="97">
        <v>427</v>
      </c>
      <c r="C1134" s="98" t="s">
        <v>266</v>
      </c>
      <c r="D1134" s="99">
        <v>1</v>
      </c>
    </row>
    <row r="1135" spans="1:4" x14ac:dyDescent="0.25">
      <c r="A1135" s="96">
        <v>956</v>
      </c>
      <c r="B1135" s="97">
        <v>431</v>
      </c>
      <c r="C1135" s="98" t="s">
        <v>266</v>
      </c>
      <c r="D1135" s="99">
        <v>2</v>
      </c>
    </row>
    <row r="1136" spans="1:4" x14ac:dyDescent="0.25">
      <c r="A1136" s="96">
        <v>956</v>
      </c>
      <c r="B1136" s="97">
        <v>432</v>
      </c>
      <c r="C1136" s="98" t="s">
        <v>266</v>
      </c>
      <c r="D1136" s="99">
        <v>1</v>
      </c>
    </row>
    <row r="1137" spans="1:4" x14ac:dyDescent="0.25">
      <c r="A1137" s="96">
        <v>957</v>
      </c>
      <c r="B1137" s="97">
        <v>432</v>
      </c>
      <c r="C1137" s="98" t="s">
        <v>267</v>
      </c>
      <c r="D1137" s="99">
        <v>1</v>
      </c>
    </row>
    <row r="1138" spans="1:4" x14ac:dyDescent="0.25">
      <c r="A1138" s="96">
        <v>957</v>
      </c>
      <c r="B1138" s="97">
        <v>433</v>
      </c>
      <c r="C1138" s="98" t="s">
        <v>267</v>
      </c>
      <c r="D1138" s="99">
        <v>2</v>
      </c>
    </row>
    <row r="1139" spans="1:4" x14ac:dyDescent="0.25">
      <c r="A1139" s="96">
        <v>958</v>
      </c>
      <c r="B1139" s="97">
        <v>434</v>
      </c>
      <c r="C1139" s="98" t="s">
        <v>268</v>
      </c>
      <c r="D1139" s="99">
        <v>2</v>
      </c>
    </row>
    <row r="1140" spans="1:4" x14ac:dyDescent="0.25">
      <c r="A1140" s="96">
        <v>958</v>
      </c>
      <c r="B1140" s="97">
        <v>435</v>
      </c>
      <c r="C1140" s="98" t="s">
        <v>268</v>
      </c>
      <c r="D1140" s="99">
        <v>1</v>
      </c>
    </row>
    <row r="1141" spans="1:4" x14ac:dyDescent="0.25">
      <c r="A1141" s="96">
        <v>959</v>
      </c>
      <c r="B1141" s="97">
        <v>160</v>
      </c>
      <c r="C1141" s="98" t="s">
        <v>269</v>
      </c>
      <c r="D1141" s="99">
        <v>2</v>
      </c>
    </row>
    <row r="1142" spans="1:4" x14ac:dyDescent="0.25">
      <c r="A1142" s="96">
        <v>959</v>
      </c>
      <c r="B1142" s="97">
        <v>432</v>
      </c>
      <c r="C1142" s="98" t="s">
        <v>269</v>
      </c>
      <c r="D1142" s="99">
        <v>1</v>
      </c>
    </row>
    <row r="1143" spans="1:4" x14ac:dyDescent="0.25">
      <c r="A1143" s="96">
        <v>959</v>
      </c>
      <c r="B1143" s="97">
        <v>436</v>
      </c>
      <c r="C1143" s="98" t="s">
        <v>269</v>
      </c>
      <c r="D1143" s="99">
        <v>2</v>
      </c>
    </row>
    <row r="1144" spans="1:4" x14ac:dyDescent="0.25">
      <c r="A1144" s="96">
        <v>960</v>
      </c>
      <c r="B1144" s="97">
        <v>160</v>
      </c>
      <c r="C1144" s="98" t="s">
        <v>270</v>
      </c>
      <c r="D1144" s="99">
        <v>2</v>
      </c>
    </row>
    <row r="1145" spans="1:4" x14ac:dyDescent="0.25">
      <c r="A1145" s="96">
        <v>960</v>
      </c>
      <c r="B1145" s="97">
        <v>435</v>
      </c>
      <c r="C1145" s="98" t="s">
        <v>270</v>
      </c>
      <c r="D1145" s="99">
        <v>1</v>
      </c>
    </row>
    <row r="1146" spans="1:4" x14ac:dyDescent="0.25">
      <c r="A1146" s="96">
        <v>960</v>
      </c>
      <c r="B1146" s="97">
        <v>441</v>
      </c>
      <c r="C1146" s="98" t="s">
        <v>270</v>
      </c>
      <c r="D1146" s="99">
        <v>1</v>
      </c>
    </row>
    <row r="1147" spans="1:4" x14ac:dyDescent="0.25">
      <c r="A1147" s="96">
        <v>961</v>
      </c>
      <c r="B1147" s="97">
        <v>427</v>
      </c>
      <c r="C1147" s="98" t="s">
        <v>271</v>
      </c>
      <c r="D1147" s="99">
        <v>1</v>
      </c>
    </row>
    <row r="1148" spans="1:4" x14ac:dyDescent="0.25">
      <c r="A1148" s="96">
        <v>961</v>
      </c>
      <c r="B1148" s="97">
        <v>432</v>
      </c>
      <c r="C1148" s="98" t="s">
        <v>271</v>
      </c>
      <c r="D1148" s="99">
        <v>1</v>
      </c>
    </row>
    <row r="1149" spans="1:4" x14ac:dyDescent="0.25">
      <c r="A1149" s="96">
        <v>961</v>
      </c>
      <c r="B1149" s="97">
        <v>437</v>
      </c>
      <c r="C1149" s="98" t="s">
        <v>271</v>
      </c>
      <c r="D1149" s="99">
        <v>2</v>
      </c>
    </row>
    <row r="1150" spans="1:4" x14ac:dyDescent="0.25">
      <c r="A1150" s="96">
        <v>962</v>
      </c>
      <c r="B1150" s="97">
        <v>427</v>
      </c>
      <c r="C1150" s="98" t="s">
        <v>272</v>
      </c>
      <c r="D1150" s="99">
        <v>1</v>
      </c>
    </row>
    <row r="1151" spans="1:4" x14ac:dyDescent="0.25">
      <c r="A1151" s="96">
        <v>962</v>
      </c>
      <c r="B1151" s="97">
        <v>435</v>
      </c>
      <c r="C1151" s="98" t="s">
        <v>272</v>
      </c>
      <c r="D1151" s="99">
        <v>1</v>
      </c>
    </row>
    <row r="1152" spans="1:4" x14ac:dyDescent="0.25">
      <c r="A1152" s="96">
        <v>962</v>
      </c>
      <c r="B1152" s="97">
        <v>438</v>
      </c>
      <c r="C1152" s="98" t="s">
        <v>272</v>
      </c>
      <c r="D1152" s="99">
        <v>2</v>
      </c>
    </row>
    <row r="1153" spans="1:4" x14ac:dyDescent="0.25">
      <c r="A1153" s="96">
        <v>963</v>
      </c>
      <c r="B1153" s="97">
        <v>160</v>
      </c>
      <c r="C1153" s="98" t="s">
        <v>273</v>
      </c>
      <c r="D1153" s="99">
        <v>2</v>
      </c>
    </row>
    <row r="1154" spans="1:4" x14ac:dyDescent="0.25">
      <c r="A1154" s="96">
        <v>963</v>
      </c>
      <c r="B1154" s="97">
        <v>427</v>
      </c>
      <c r="C1154" s="98" t="s">
        <v>273</v>
      </c>
      <c r="D1154" s="99">
        <v>1</v>
      </c>
    </row>
    <row r="1155" spans="1:4" x14ac:dyDescent="0.25">
      <c r="A1155" s="96">
        <v>963</v>
      </c>
      <c r="B1155" s="97">
        <v>435</v>
      </c>
      <c r="C1155" s="98" t="s">
        <v>273</v>
      </c>
      <c r="D1155" s="99">
        <v>1</v>
      </c>
    </row>
    <row r="1156" spans="1:4" x14ac:dyDescent="0.25">
      <c r="A1156" s="96">
        <v>963</v>
      </c>
      <c r="B1156" s="97">
        <v>439</v>
      </c>
      <c r="C1156" s="98" t="s">
        <v>273</v>
      </c>
      <c r="D1156" s="99">
        <v>2</v>
      </c>
    </row>
    <row r="1157" spans="1:4" x14ac:dyDescent="0.25">
      <c r="A1157" s="96">
        <v>964</v>
      </c>
      <c r="B1157" s="97">
        <v>160</v>
      </c>
      <c r="C1157" s="98" t="s">
        <v>274</v>
      </c>
      <c r="D1157" s="99">
        <v>2</v>
      </c>
    </row>
    <row r="1158" spans="1:4" x14ac:dyDescent="0.25">
      <c r="A1158" s="96">
        <v>964</v>
      </c>
      <c r="B1158" s="97">
        <v>431</v>
      </c>
      <c r="C1158" s="98" t="s">
        <v>274</v>
      </c>
      <c r="D1158" s="99">
        <v>2</v>
      </c>
    </row>
    <row r="1159" spans="1:4" x14ac:dyDescent="0.25">
      <c r="A1159" s="96">
        <v>964</v>
      </c>
      <c r="B1159" s="97">
        <v>440</v>
      </c>
      <c r="C1159" s="98" t="s">
        <v>274</v>
      </c>
      <c r="D1159" s="99">
        <v>1</v>
      </c>
    </row>
    <row r="1160" spans="1:4" x14ac:dyDescent="0.25">
      <c r="A1160" s="96">
        <v>965</v>
      </c>
      <c r="B1160" s="97">
        <v>194</v>
      </c>
      <c r="C1160" s="98" t="s">
        <v>275</v>
      </c>
      <c r="D1160" s="99">
        <v>2</v>
      </c>
    </row>
    <row r="1161" spans="1:4" x14ac:dyDescent="0.25">
      <c r="A1161" s="96">
        <v>965</v>
      </c>
      <c r="B1161" s="97">
        <v>489</v>
      </c>
      <c r="C1161" s="98" t="s">
        <v>275</v>
      </c>
      <c r="D1161" s="99">
        <v>1</v>
      </c>
    </row>
    <row r="1162" spans="1:4" x14ac:dyDescent="0.25">
      <c r="A1162" s="96">
        <v>965</v>
      </c>
      <c r="B1162" s="97">
        <v>500</v>
      </c>
      <c r="C1162" s="98" t="s">
        <v>275</v>
      </c>
      <c r="D1162" s="99">
        <v>2</v>
      </c>
    </row>
    <row r="1163" spans="1:4" x14ac:dyDescent="0.25">
      <c r="A1163" s="96">
        <v>966</v>
      </c>
      <c r="B1163" s="97">
        <v>488</v>
      </c>
      <c r="C1163" s="98" t="s">
        <v>122</v>
      </c>
      <c r="D1163" s="99" t="s">
        <v>62</v>
      </c>
    </row>
    <row r="1164" spans="1:4" x14ac:dyDescent="0.25">
      <c r="A1164" s="96">
        <v>967</v>
      </c>
      <c r="B1164" s="97">
        <v>442</v>
      </c>
      <c r="C1164" s="98" t="s">
        <v>134</v>
      </c>
      <c r="D1164" s="99">
        <v>1</v>
      </c>
    </row>
    <row r="1165" spans="1:4" x14ac:dyDescent="0.25">
      <c r="A1165" s="96">
        <v>967</v>
      </c>
      <c r="B1165" s="97">
        <v>443</v>
      </c>
      <c r="C1165" s="98" t="s">
        <v>134</v>
      </c>
      <c r="D1165" s="99">
        <v>2</v>
      </c>
    </row>
    <row r="1166" spans="1:4" x14ac:dyDescent="0.25">
      <c r="A1166" s="96">
        <v>968</v>
      </c>
      <c r="B1166" s="97">
        <v>444</v>
      </c>
      <c r="C1166" s="98" t="s">
        <v>134</v>
      </c>
      <c r="D1166" s="99">
        <v>1</v>
      </c>
    </row>
    <row r="1167" spans="1:4" x14ac:dyDescent="0.25">
      <c r="A1167" s="96">
        <v>969</v>
      </c>
      <c r="B1167" s="97">
        <v>443</v>
      </c>
      <c r="C1167" s="98" t="s">
        <v>275</v>
      </c>
      <c r="D1167" s="99">
        <v>2</v>
      </c>
    </row>
    <row r="1168" spans="1:4" x14ac:dyDescent="0.25">
      <c r="A1168" s="96">
        <v>969</v>
      </c>
      <c r="B1168" s="97">
        <v>489</v>
      </c>
      <c r="C1168" s="98" t="s">
        <v>275</v>
      </c>
      <c r="D1168" s="99">
        <v>1</v>
      </c>
    </row>
    <row r="1169" spans="1:4" x14ac:dyDescent="0.25">
      <c r="A1169" s="96">
        <v>969</v>
      </c>
      <c r="B1169" s="97">
        <v>501</v>
      </c>
      <c r="C1169" s="98" t="s">
        <v>275</v>
      </c>
      <c r="D1169" s="99">
        <v>1</v>
      </c>
    </row>
    <row r="1170" spans="1:4" x14ac:dyDescent="0.25">
      <c r="A1170" s="96">
        <v>970</v>
      </c>
      <c r="B1170" s="97">
        <v>447</v>
      </c>
      <c r="C1170" s="98" t="s">
        <v>88</v>
      </c>
      <c r="D1170" s="99">
        <v>2</v>
      </c>
    </row>
    <row r="1171" spans="1:4" x14ac:dyDescent="0.25">
      <c r="A1171" s="96">
        <v>970</v>
      </c>
      <c r="B1171" s="97">
        <v>448</v>
      </c>
      <c r="C1171" s="98" t="s">
        <v>88</v>
      </c>
      <c r="D1171" s="99">
        <v>1</v>
      </c>
    </row>
    <row r="1172" spans="1:4" x14ac:dyDescent="0.25">
      <c r="A1172" s="96">
        <v>971</v>
      </c>
      <c r="B1172" s="97">
        <v>492</v>
      </c>
      <c r="C1172" s="98" t="s">
        <v>276</v>
      </c>
      <c r="D1172" s="99">
        <v>2</v>
      </c>
    </row>
    <row r="1173" spans="1:4" x14ac:dyDescent="0.25">
      <c r="A1173" s="96">
        <v>971</v>
      </c>
      <c r="B1173" s="97">
        <v>493</v>
      </c>
      <c r="C1173" s="98" t="s">
        <v>276</v>
      </c>
      <c r="D1173" s="99">
        <v>1</v>
      </c>
    </row>
    <row r="1174" spans="1:4" x14ac:dyDescent="0.25">
      <c r="A1174" s="96">
        <v>971</v>
      </c>
      <c r="B1174" s="97">
        <v>494</v>
      </c>
      <c r="C1174" s="98" t="s">
        <v>276</v>
      </c>
      <c r="D1174" s="99">
        <v>1</v>
      </c>
    </row>
    <row r="1175" spans="1:4" x14ac:dyDescent="0.25">
      <c r="A1175" s="96">
        <v>972</v>
      </c>
      <c r="B1175" s="97">
        <v>502</v>
      </c>
      <c r="C1175" s="98" t="s">
        <v>310</v>
      </c>
      <c r="D1175" s="99">
        <v>1</v>
      </c>
    </row>
    <row r="1176" spans="1:4" x14ac:dyDescent="0.25">
      <c r="A1176" s="96">
        <v>972</v>
      </c>
      <c r="B1176" s="97">
        <v>503</v>
      </c>
      <c r="C1176" s="98" t="s">
        <v>310</v>
      </c>
      <c r="D1176" s="99" t="s">
        <v>309</v>
      </c>
    </row>
    <row r="1177" spans="1:4" x14ac:dyDescent="0.25">
      <c r="A1177" s="96">
        <v>973</v>
      </c>
      <c r="B1177" s="97">
        <v>453</v>
      </c>
      <c r="C1177" s="98" t="s">
        <v>132</v>
      </c>
      <c r="D1177" s="99">
        <v>1</v>
      </c>
    </row>
    <row r="1178" spans="1:4" x14ac:dyDescent="0.25">
      <c r="A1178" s="96">
        <v>973</v>
      </c>
      <c r="B1178" s="97">
        <v>454</v>
      </c>
      <c r="C1178" s="98" t="s">
        <v>132</v>
      </c>
      <c r="D1178" s="99">
        <v>2</v>
      </c>
    </row>
    <row r="1179" spans="1:4" x14ac:dyDescent="0.25">
      <c r="A1179" s="96">
        <v>974</v>
      </c>
      <c r="B1179" s="97">
        <v>455</v>
      </c>
      <c r="C1179" s="98" t="s">
        <v>158</v>
      </c>
      <c r="D1179" s="99">
        <v>2</v>
      </c>
    </row>
    <row r="1180" spans="1:4" x14ac:dyDescent="0.25">
      <c r="A1180" s="96">
        <v>975</v>
      </c>
      <c r="B1180" s="97">
        <v>504</v>
      </c>
      <c r="C1180" s="98" t="s">
        <v>375</v>
      </c>
      <c r="D1180" s="99">
        <v>1</v>
      </c>
    </row>
    <row r="1181" spans="1:4" x14ac:dyDescent="0.25">
      <c r="A1181" s="96">
        <v>975</v>
      </c>
      <c r="B1181" s="97">
        <v>505</v>
      </c>
      <c r="C1181" s="98" t="s">
        <v>375</v>
      </c>
      <c r="D1181" s="99">
        <v>2</v>
      </c>
    </row>
    <row r="1182" spans="1:4" x14ac:dyDescent="0.25">
      <c r="A1182" s="96">
        <v>976</v>
      </c>
      <c r="B1182" s="97">
        <v>506</v>
      </c>
      <c r="C1182" s="98" t="s">
        <v>376</v>
      </c>
      <c r="D1182" s="99">
        <v>1</v>
      </c>
    </row>
    <row r="1183" spans="1:4" x14ac:dyDescent="0.25">
      <c r="A1183" s="96">
        <v>976</v>
      </c>
      <c r="B1183" s="97">
        <v>507</v>
      </c>
      <c r="C1183" s="98" t="s">
        <v>376</v>
      </c>
      <c r="D1183" s="99">
        <v>2</v>
      </c>
    </row>
    <row r="1184" spans="1:4" x14ac:dyDescent="0.25">
      <c r="A1184" s="96">
        <v>978</v>
      </c>
      <c r="B1184" s="97">
        <v>462</v>
      </c>
      <c r="C1184" s="98" t="s">
        <v>116</v>
      </c>
      <c r="D1184" s="99" t="s">
        <v>62</v>
      </c>
    </row>
    <row r="1185" spans="1:4" x14ac:dyDescent="0.25">
      <c r="A1185" s="96">
        <v>979</v>
      </c>
      <c r="B1185" s="97">
        <v>463</v>
      </c>
      <c r="C1185" s="98" t="s">
        <v>155</v>
      </c>
      <c r="D1185" s="99" t="s">
        <v>302</v>
      </c>
    </row>
    <row r="1186" spans="1:4" x14ac:dyDescent="0.25">
      <c r="A1186" s="96">
        <v>980</v>
      </c>
      <c r="B1186" s="97">
        <v>466</v>
      </c>
      <c r="C1186" s="98" t="s">
        <v>277</v>
      </c>
      <c r="D1186" s="99">
        <v>2</v>
      </c>
    </row>
    <row r="1187" spans="1:4" x14ac:dyDescent="0.25">
      <c r="A1187" s="96">
        <v>980</v>
      </c>
      <c r="B1187" s="97">
        <v>467</v>
      </c>
      <c r="C1187" s="98" t="s">
        <v>277</v>
      </c>
      <c r="D1187" s="99">
        <v>1</v>
      </c>
    </row>
    <row r="1188" spans="1:4" x14ac:dyDescent="0.25">
      <c r="A1188" s="96">
        <v>981</v>
      </c>
      <c r="B1188" s="97">
        <v>468</v>
      </c>
      <c r="C1188" s="98" t="s">
        <v>278</v>
      </c>
      <c r="D1188" s="99" t="s">
        <v>62</v>
      </c>
    </row>
    <row r="1189" spans="1:4" x14ac:dyDescent="0.25">
      <c r="A1189" s="96">
        <v>982</v>
      </c>
      <c r="B1189" s="97">
        <v>508</v>
      </c>
      <c r="C1189" s="98" t="s">
        <v>377</v>
      </c>
      <c r="D1189" s="99">
        <v>2</v>
      </c>
    </row>
    <row r="1190" spans="1:4" x14ac:dyDescent="0.25">
      <c r="A1190" s="96">
        <v>982</v>
      </c>
      <c r="B1190" s="97">
        <v>509</v>
      </c>
      <c r="C1190" s="98" t="s">
        <v>377</v>
      </c>
      <c r="D1190" s="99">
        <v>1</v>
      </c>
    </row>
    <row r="1191" spans="1:4" x14ac:dyDescent="0.25">
      <c r="A1191" s="96">
        <v>983</v>
      </c>
      <c r="B1191" s="97">
        <v>510</v>
      </c>
      <c r="C1191" s="98" t="s">
        <v>378</v>
      </c>
      <c r="D1191" s="99">
        <v>2</v>
      </c>
    </row>
    <row r="1192" spans="1:4" x14ac:dyDescent="0.25">
      <c r="A1192" s="96">
        <v>983</v>
      </c>
      <c r="B1192" s="97">
        <v>511</v>
      </c>
      <c r="C1192" s="98" t="s">
        <v>378</v>
      </c>
      <c r="D1192" s="99">
        <v>1</v>
      </c>
    </row>
    <row r="1193" spans="1:4" s="126" customFormat="1" ht="13" x14ac:dyDescent="0.3">
      <c r="A1193" s="96">
        <v>984</v>
      </c>
      <c r="B1193" s="97">
        <v>512</v>
      </c>
      <c r="C1193" s="98" t="s">
        <v>431</v>
      </c>
      <c r="D1193" s="99">
        <v>1</v>
      </c>
    </row>
    <row r="1194" spans="1:4" s="126" customFormat="1" ht="13" x14ac:dyDescent="0.3">
      <c r="A1194" s="96">
        <v>984</v>
      </c>
      <c r="B1194" s="97">
        <v>513</v>
      </c>
      <c r="C1194" s="98" t="s">
        <v>431</v>
      </c>
      <c r="D1194" s="99">
        <v>2</v>
      </c>
    </row>
    <row r="1195" spans="1:4" s="126" customFormat="1" ht="13" x14ac:dyDescent="0.3">
      <c r="A1195" s="96">
        <v>985</v>
      </c>
      <c r="B1195" s="97">
        <v>514</v>
      </c>
      <c r="C1195" s="98" t="s">
        <v>432</v>
      </c>
      <c r="D1195" s="99">
        <v>1</v>
      </c>
    </row>
    <row r="1196" spans="1:4" s="126" customFormat="1" ht="13" x14ac:dyDescent="0.3">
      <c r="A1196" s="96">
        <v>985</v>
      </c>
      <c r="B1196" s="97">
        <v>515</v>
      </c>
      <c r="C1196" s="98" t="s">
        <v>432</v>
      </c>
      <c r="D1196" s="99">
        <v>2</v>
      </c>
    </row>
    <row r="1197" spans="1:4" x14ac:dyDescent="0.25">
      <c r="A1197" s="96">
        <v>989</v>
      </c>
      <c r="B1197" s="97">
        <v>475</v>
      </c>
      <c r="C1197" s="98" t="s">
        <v>171</v>
      </c>
      <c r="D1197" s="99">
        <v>2</v>
      </c>
    </row>
    <row r="1198" spans="1:4" x14ac:dyDescent="0.25">
      <c r="A1198" s="96">
        <v>989</v>
      </c>
      <c r="B1198" s="97">
        <v>476</v>
      </c>
      <c r="C1198" s="98" t="s">
        <v>171</v>
      </c>
      <c r="D1198" s="99">
        <v>1</v>
      </c>
    </row>
    <row r="1199" spans="1:4" x14ac:dyDescent="0.25">
      <c r="A1199" s="96">
        <v>990</v>
      </c>
      <c r="B1199" s="97">
        <v>477</v>
      </c>
      <c r="C1199" s="98" t="s">
        <v>172</v>
      </c>
      <c r="D1199" s="99" t="s">
        <v>62</v>
      </c>
    </row>
    <row r="1200" spans="1:4" x14ac:dyDescent="0.25">
      <c r="A1200" s="96">
        <v>991</v>
      </c>
      <c r="B1200" s="97">
        <v>478</v>
      </c>
      <c r="C1200" s="98" t="s">
        <v>122</v>
      </c>
      <c r="D1200" s="99" t="s">
        <v>62</v>
      </c>
    </row>
    <row r="1201" spans="1:4" x14ac:dyDescent="0.25">
      <c r="A1201" s="96">
        <v>996</v>
      </c>
      <c r="B1201" s="97">
        <v>485</v>
      </c>
      <c r="C1201" s="98" t="s">
        <v>202</v>
      </c>
      <c r="D1201" s="99">
        <v>2</v>
      </c>
    </row>
    <row r="1202" spans="1:4" x14ac:dyDescent="0.25">
      <c r="A1202" s="96">
        <v>996</v>
      </c>
      <c r="B1202" s="97">
        <v>486</v>
      </c>
      <c r="C1202" s="98" t="s">
        <v>202</v>
      </c>
      <c r="D1202" s="99">
        <v>1</v>
      </c>
    </row>
    <row r="1203" spans="1:4" x14ac:dyDescent="0.25">
      <c r="A1203" s="96">
        <v>996</v>
      </c>
      <c r="B1203" s="97">
        <v>487</v>
      </c>
      <c r="C1203" s="98" t="s">
        <v>202</v>
      </c>
      <c r="D1203" s="99">
        <v>2</v>
      </c>
    </row>
    <row r="1204" spans="1:4" x14ac:dyDescent="0.25">
      <c r="A1204" s="96">
        <v>997</v>
      </c>
      <c r="B1204" s="97">
        <v>490</v>
      </c>
      <c r="C1204" s="98" t="s">
        <v>279</v>
      </c>
      <c r="D1204" s="99" t="s">
        <v>309</v>
      </c>
    </row>
    <row r="1205" spans="1:4" x14ac:dyDescent="0.25">
      <c r="A1205" s="96">
        <v>997</v>
      </c>
      <c r="B1205" s="97">
        <v>491</v>
      </c>
      <c r="C1205" s="98" t="s">
        <v>279</v>
      </c>
      <c r="D1205" s="99">
        <v>1</v>
      </c>
    </row>
  </sheetData>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Z24"/>
  <sheetViews>
    <sheetView workbookViewId="0">
      <selection activeCell="B10" sqref="B10"/>
    </sheetView>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s>
  <sheetData>
    <row r="1" spans="1:156" x14ac:dyDescent="0.25">
      <c r="B1" s="85" t="s">
        <v>23</v>
      </c>
    </row>
    <row r="2" spans="1:156" s="1" customFormat="1" ht="21.75" customHeight="1" x14ac:dyDescent="0.25">
      <c r="B2" s="265" t="str">
        <f>Overview!B4&amp; " - Effective between "&amp;Overview!D4&amp;" and "&amp;Overview!E4&amp;" - "&amp;Overview!F4</f>
        <v>Stark Infra-Electricity Ltd - GSP C - Effective between 01/04/2025 and 31/03/2026 - Draft</v>
      </c>
      <c r="C2" s="266"/>
      <c r="D2" s="266"/>
      <c r="E2" s="266"/>
      <c r="F2" s="266"/>
      <c r="G2" s="266"/>
      <c r="H2" s="266"/>
      <c r="I2" s="266"/>
      <c r="J2" s="266"/>
      <c r="K2" s="266"/>
      <c r="L2" s="266"/>
      <c r="M2" s="266"/>
      <c r="N2" s="266"/>
      <c r="O2" s="266"/>
      <c r="P2" s="266"/>
      <c r="Q2" s="266"/>
      <c r="R2" s="266"/>
      <c r="S2" s="266"/>
      <c r="T2" s="267"/>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07" customFormat="1" ht="9" customHeight="1" x14ac:dyDescent="0.25">
      <c r="A3" s="106"/>
      <c r="B3" s="106"/>
      <c r="C3" s="106"/>
      <c r="D3" s="106"/>
      <c r="E3" s="106"/>
      <c r="F3" s="106"/>
      <c r="G3" s="106"/>
      <c r="H3" s="106"/>
      <c r="I3" s="106"/>
      <c r="J3" s="106"/>
      <c r="K3" s="106"/>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5">
      <c r="B4" s="271" t="s">
        <v>386</v>
      </c>
      <c r="C4" s="272"/>
      <c r="D4" s="272"/>
      <c r="E4" s="272"/>
      <c r="F4" s="272"/>
      <c r="G4" s="272"/>
      <c r="H4" s="272"/>
      <c r="I4" s="273"/>
      <c r="L4" s="271" t="s">
        <v>402</v>
      </c>
      <c r="M4" s="272"/>
      <c r="N4" s="272"/>
      <c r="O4" s="272"/>
      <c r="P4" s="272"/>
      <c r="Q4" s="272"/>
      <c r="R4" s="272"/>
      <c r="S4" s="272"/>
      <c r="T4" s="273"/>
    </row>
    <row r="5" spans="1:156" ht="18" customHeight="1" x14ac:dyDescent="0.25">
      <c r="B5" s="275" t="s">
        <v>423</v>
      </c>
      <c r="C5" s="275"/>
      <c r="D5" s="275"/>
      <c r="E5" s="275"/>
      <c r="F5" s="275"/>
      <c r="G5" s="275"/>
      <c r="H5" s="275"/>
      <c r="I5" s="275"/>
      <c r="L5" s="275" t="s">
        <v>425</v>
      </c>
      <c r="M5" s="275"/>
      <c r="N5" s="275"/>
      <c r="O5" s="275"/>
      <c r="P5" s="275"/>
      <c r="Q5" s="275"/>
      <c r="R5" s="275"/>
      <c r="S5" s="275"/>
      <c r="T5" s="275"/>
    </row>
    <row r="6" spans="1:156" s="108" customFormat="1" ht="27.75" customHeight="1" x14ac:dyDescent="0.25">
      <c r="B6" s="274" t="s">
        <v>429</v>
      </c>
      <c r="C6" s="274"/>
      <c r="D6" s="274"/>
      <c r="E6" s="274"/>
      <c r="F6" s="274"/>
      <c r="G6" s="274"/>
      <c r="H6" s="274"/>
      <c r="I6" s="274"/>
      <c r="L6" s="274" t="s">
        <v>430</v>
      </c>
      <c r="M6" s="274"/>
      <c r="N6" s="274"/>
      <c r="O6" s="274"/>
      <c r="P6" s="274"/>
      <c r="Q6" s="274"/>
      <c r="R6" s="274"/>
      <c r="S6" s="274"/>
      <c r="T6" s="274"/>
    </row>
    <row r="7" spans="1:156" ht="18" customHeight="1" x14ac:dyDescent="0.25">
      <c r="B7" s="275" t="s">
        <v>424</v>
      </c>
      <c r="C7" s="275"/>
      <c r="D7" s="275"/>
      <c r="E7" s="275"/>
      <c r="F7" s="275"/>
      <c r="G7" s="275"/>
      <c r="H7" s="275"/>
      <c r="I7" s="275"/>
      <c r="L7" s="275" t="s">
        <v>426</v>
      </c>
      <c r="M7" s="275"/>
      <c r="N7" s="275"/>
      <c r="O7" s="275"/>
      <c r="P7" s="275"/>
      <c r="Q7" s="275"/>
      <c r="R7" s="275"/>
      <c r="S7" s="275"/>
      <c r="T7" s="275"/>
    </row>
    <row r="8" spans="1:156" ht="8.25" customHeight="1" x14ac:dyDescent="0.25"/>
    <row r="9" spans="1:156" ht="72" customHeight="1" x14ac:dyDescent="0.25">
      <c r="B9" s="109" t="s">
        <v>427</v>
      </c>
      <c r="C9" s="110" t="str">
        <f>'Annex 1 LV, HV and UMS charges'!D12</f>
        <v>Red/black unit charge
p/kWh</v>
      </c>
      <c r="D9" s="110" t="str">
        <f>'Annex 1 LV, HV and UMS charges'!E12</f>
        <v>Amber/yellow unit charge
p/kWh</v>
      </c>
      <c r="E9" s="110" t="str">
        <f>'Annex 1 LV, HV and UMS charges'!F12</f>
        <v>Green unit charge
p/kWh</v>
      </c>
      <c r="F9" s="110" t="str">
        <f>'Annex 1 LV, HV and UMS charges'!G12</f>
        <v>Fixed charge p/MPAN/day</v>
      </c>
      <c r="G9" s="110" t="str">
        <f>'Annex 1 LV, HV and UMS charges'!H12</f>
        <v>Capacity charge p/kVA/day</v>
      </c>
      <c r="H9" s="110" t="str">
        <f>'Annex 1 LV, HV and UMS charges'!I12</f>
        <v>Exceeded capacity charge
p/kVA/day</v>
      </c>
      <c r="I9" s="110" t="str">
        <f>'Annex 1 LV, HV and UMS charges'!J12</f>
        <v>Reactive power charge
p/kVArh</v>
      </c>
      <c r="L9" s="109" t="s">
        <v>428</v>
      </c>
      <c r="M9" s="128" t="str">
        <f>'Annex 2 EHV charges'!H10</f>
        <v>Import
Super Red
unit charge
(p/kWh)</v>
      </c>
      <c r="N9" s="128" t="str">
        <f>'Annex 2 EHV charges'!I10</f>
        <v>Import
fixed charge
(p/day)</v>
      </c>
      <c r="O9" s="128" t="str">
        <f>'Annex 2 EHV charges'!J10</f>
        <v>Import
capacity charge
(p/kVA/day)</v>
      </c>
      <c r="P9" s="128" t="str">
        <f>'Annex 2 EHV charges'!K10</f>
        <v>Import
exceeded capacity charge
(p/kVA/day)</v>
      </c>
      <c r="Q9" s="129" t="str">
        <f>'Annex 2 EHV charges'!L10</f>
        <v>Export
Super Red
unit charge
(p/kWh)</v>
      </c>
      <c r="R9" s="129" t="str">
        <f>'Annex 2 EHV charges'!M10</f>
        <v>Export
fixed charge
(p/day)</v>
      </c>
      <c r="S9" s="129" t="str">
        <f>'Annex 2 EHV charges'!N10</f>
        <v>Export
capacity charge
(p/kVA/day)</v>
      </c>
      <c r="T9" s="129" t="str">
        <f>'Annex 2 EHV charges'!O10</f>
        <v>Export
exceeded capacity charge
(p/kVA/day)</v>
      </c>
    </row>
    <row r="10" spans="1:156" ht="30" customHeight="1" x14ac:dyDescent="0.25">
      <c r="B10" s="100"/>
      <c r="C10" s="124" t="str">
        <f>IFERROR(VLOOKUP($B$10,'Annex 1 LV, HV and UMS charges'!$A:$K,4,FALSE),"")</f>
        <v/>
      </c>
      <c r="D10" s="125" t="str">
        <f>IFERROR(VLOOKUP($B$10,'Annex 1 LV, HV and UMS charges'!$A:$K,5,FALSE),"")</f>
        <v/>
      </c>
      <c r="E10" s="125" t="str">
        <f>IFERROR(VLOOKUP($B$10,'Annex 1 LV, HV and UMS charges'!$A:$K,6,FALSE),"")</f>
        <v/>
      </c>
      <c r="F10" s="102" t="str">
        <f>IFERROR(VLOOKUP($B$10,'Annex 1 LV, HV and UMS charges'!$A:$K,7,FALSE),"")</f>
        <v/>
      </c>
      <c r="G10" s="102" t="str">
        <f>IFERROR(VLOOKUP($B$10,'Annex 1 LV, HV and UMS charges'!$A:$K,8,FALSE),"")</f>
        <v/>
      </c>
      <c r="H10" s="102" t="str">
        <f>IFERROR(VLOOKUP($B$10,'Annex 1 LV, HV and UMS charges'!$A:$K,9,FALSE),"")</f>
        <v/>
      </c>
      <c r="I10" s="102" t="str">
        <f>IFERROR(VLOOKUP($B$10,'Annex 1 LV, HV and UMS charges'!$A:$K,10,FALSE),"")</f>
        <v/>
      </c>
      <c r="L10" s="100"/>
      <c r="M10" s="102" t="str">
        <f>IFERROR(VLOOKUP($L$10,'Annex 2 EHV charges'!$G:$O,2,FALSE),"")</f>
        <v/>
      </c>
      <c r="N10" s="102" t="str">
        <f>IFERROR(VLOOKUP($L$10,'Annex 2 EHV charges'!$G:$O,3,FALSE),"")</f>
        <v/>
      </c>
      <c r="O10" s="102" t="str">
        <f>IFERROR(VLOOKUP($L$10,'Annex 2 EHV charges'!$G:$O,4,FALSE),"")</f>
        <v/>
      </c>
      <c r="P10" s="102" t="str">
        <f>IFERROR(VLOOKUP($L$10,'Annex 2 EHV charges'!$G:$O,5,FALSE),"")</f>
        <v/>
      </c>
      <c r="Q10" s="112" t="str">
        <f>IFERROR(VLOOKUP($L$10,'Annex 2 EHV charges'!$G:$O,6,FALSE),"")</f>
        <v/>
      </c>
      <c r="R10" s="112" t="str">
        <f>IFERROR(VLOOKUP($L$10,'Annex 2 EHV charges'!$G:$O,7,FALSE),"")</f>
        <v/>
      </c>
      <c r="S10" s="112" t="str">
        <f>IFERROR(VLOOKUP($L$10,'Annex 2 EHV charges'!$G:$O,8,FALSE),"")</f>
        <v/>
      </c>
      <c r="T10" s="112" t="str">
        <f>IFERROR(VLOOKUP($L$10,'Annex 2 EHV charges'!$G:$O,9,FALSE),"")</f>
        <v/>
      </c>
    </row>
    <row r="11" spans="1:156" ht="7.5" customHeight="1" x14ac:dyDescent="0.25"/>
    <row r="12" spans="1:156" ht="88.5" customHeight="1" x14ac:dyDescent="0.25">
      <c r="B12" s="113" t="s">
        <v>389</v>
      </c>
      <c r="C12" s="110" t="s">
        <v>403</v>
      </c>
      <c r="D12" s="110" t="s">
        <v>404</v>
      </c>
      <c r="E12" s="110" t="s">
        <v>405</v>
      </c>
      <c r="F12" s="110" t="s">
        <v>390</v>
      </c>
      <c r="G12" s="110" t="s">
        <v>387</v>
      </c>
      <c r="H12" s="110" t="s">
        <v>388</v>
      </c>
      <c r="I12" s="110" t="s">
        <v>545</v>
      </c>
      <c r="L12" s="113" t="s">
        <v>389</v>
      </c>
      <c r="M12" s="110" t="s">
        <v>413</v>
      </c>
      <c r="N12" s="110" t="s">
        <v>390</v>
      </c>
      <c r="O12" s="110" t="s">
        <v>409</v>
      </c>
      <c r="P12" s="110" t="s">
        <v>545</v>
      </c>
      <c r="Q12" s="111" t="s">
        <v>411</v>
      </c>
      <c r="R12" s="111" t="s">
        <v>390</v>
      </c>
      <c r="S12" s="111" t="s">
        <v>410</v>
      </c>
      <c r="T12" s="111" t="s">
        <v>545</v>
      </c>
    </row>
    <row r="13" spans="1:156" ht="30" customHeight="1" x14ac:dyDescent="0.25">
      <c r="B13" s="114" t="s">
        <v>391</v>
      </c>
      <c r="C13" s="119"/>
      <c r="D13" s="119"/>
      <c r="E13" s="119"/>
      <c r="F13" s="119"/>
      <c r="G13" s="119"/>
      <c r="H13" s="119"/>
      <c r="I13" s="119"/>
      <c r="L13" s="114" t="s">
        <v>391</v>
      </c>
      <c r="M13" s="103"/>
      <c r="N13" s="103"/>
      <c r="O13" s="103"/>
      <c r="P13" s="103"/>
      <c r="Q13" s="104"/>
      <c r="R13" s="104">
        <f>N13</f>
        <v>0</v>
      </c>
      <c r="S13" s="104"/>
      <c r="T13" s="104"/>
    </row>
    <row r="14" spans="1:156" ht="30" customHeight="1" x14ac:dyDescent="0.25">
      <c r="B14" s="115" t="s">
        <v>393</v>
      </c>
      <c r="C14" s="101">
        <f>C13</f>
        <v>0</v>
      </c>
      <c r="D14" s="101">
        <f t="shared" ref="D14:G14" si="0">D13</f>
        <v>0</v>
      </c>
      <c r="E14" s="101">
        <f t="shared" si="0"/>
        <v>0</v>
      </c>
      <c r="F14" s="101">
        <f t="shared" si="0"/>
        <v>0</v>
      </c>
      <c r="G14" s="101">
        <f t="shared" si="0"/>
        <v>0</v>
      </c>
      <c r="H14" s="101">
        <f>H13</f>
        <v>0</v>
      </c>
      <c r="I14" s="101">
        <f>I13</f>
        <v>0</v>
      </c>
      <c r="L14" s="115" t="s">
        <v>393</v>
      </c>
      <c r="M14" s="101">
        <f>M13</f>
        <v>0</v>
      </c>
      <c r="N14" s="101">
        <f t="shared" ref="N14:T14" si="1">N13</f>
        <v>0</v>
      </c>
      <c r="O14" s="101">
        <f t="shared" si="1"/>
        <v>0</v>
      </c>
      <c r="P14" s="101">
        <f t="shared" si="1"/>
        <v>0</v>
      </c>
      <c r="Q14" s="105">
        <f t="shared" si="1"/>
        <v>0</v>
      </c>
      <c r="R14" s="105">
        <f t="shared" si="1"/>
        <v>0</v>
      </c>
      <c r="S14" s="105">
        <f t="shared" si="1"/>
        <v>0</v>
      </c>
      <c r="T14" s="105">
        <f t="shared" si="1"/>
        <v>0</v>
      </c>
    </row>
    <row r="15" spans="1:156" ht="7.5" customHeight="1" x14ac:dyDescent="0.25"/>
    <row r="16" spans="1:156" ht="63.75" customHeight="1" x14ac:dyDescent="0.25">
      <c r="B16" s="113" t="s">
        <v>392</v>
      </c>
      <c r="C16" s="110" t="s">
        <v>406</v>
      </c>
      <c r="D16" s="110" t="s">
        <v>407</v>
      </c>
      <c r="E16" s="110" t="s">
        <v>408</v>
      </c>
      <c r="F16" s="110" t="s">
        <v>398</v>
      </c>
      <c r="G16" s="110" t="s">
        <v>397</v>
      </c>
      <c r="H16" s="110" t="s">
        <v>396</v>
      </c>
      <c r="I16" s="110" t="s">
        <v>546</v>
      </c>
      <c r="L16" s="113" t="s">
        <v>392</v>
      </c>
      <c r="M16" s="110" t="s">
        <v>414</v>
      </c>
      <c r="N16" s="110" t="s">
        <v>412</v>
      </c>
      <c r="O16" s="110" t="s">
        <v>417</v>
      </c>
      <c r="P16" s="110" t="s">
        <v>547</v>
      </c>
      <c r="Q16" s="111" t="s">
        <v>415</v>
      </c>
      <c r="R16" s="111" t="s">
        <v>416</v>
      </c>
      <c r="S16" s="111" t="s">
        <v>418</v>
      </c>
      <c r="T16" s="111" t="s">
        <v>548</v>
      </c>
    </row>
    <row r="17" spans="2:20" ht="30" customHeight="1" x14ac:dyDescent="0.25">
      <c r="B17" s="114" t="s">
        <v>394</v>
      </c>
      <c r="C17" s="120" t="str">
        <f>IFERROR(C10*C13/100,"")</f>
        <v/>
      </c>
      <c r="D17" s="120" t="str">
        <f t="shared" ref="D17:H17" si="2">IFERROR(D10*D13/100,"")</f>
        <v/>
      </c>
      <c r="E17" s="120" t="str">
        <f t="shared" si="2"/>
        <v/>
      </c>
      <c r="F17" s="120" t="str">
        <f t="shared" si="2"/>
        <v/>
      </c>
      <c r="G17" s="120" t="str">
        <f>IFERROR(G10*G13*F13/100,"")</f>
        <v/>
      </c>
      <c r="H17" s="120" t="str">
        <f t="shared" si="2"/>
        <v/>
      </c>
      <c r="I17" s="120" t="str">
        <f>IFERROR(I10*I13*F13/100,"")</f>
        <v/>
      </c>
      <c r="L17" s="116" t="s">
        <v>394</v>
      </c>
      <c r="M17" s="120" t="str">
        <f>IFERROR(M10*M13/100,"")</f>
        <v/>
      </c>
      <c r="N17" s="120" t="str">
        <f>IFERROR(N10*N13/100,"")</f>
        <v/>
      </c>
      <c r="O17" s="120" t="str">
        <f>IFERROR(O10*O13*N13/100,"")</f>
        <v/>
      </c>
      <c r="P17" s="120" t="str">
        <f>IFERROR(P10*P13*N13/100,"")</f>
        <v/>
      </c>
      <c r="Q17" s="121" t="str">
        <f>IFERROR(Q10*Q13/100,"")</f>
        <v/>
      </c>
      <c r="R17" s="121" t="str">
        <f>IFERROR(R10*R13/100,"")</f>
        <v/>
      </c>
      <c r="S17" s="121" t="str">
        <f>IFERROR(S10*S13*R13/100,"")</f>
        <v/>
      </c>
      <c r="T17" s="121" t="str">
        <f>IFERROR(T10*T13*R13/100,"")</f>
        <v/>
      </c>
    </row>
    <row r="18" spans="2:20" ht="30" customHeight="1" x14ac:dyDescent="0.25">
      <c r="B18" s="115" t="s">
        <v>395</v>
      </c>
      <c r="C18" s="122" t="str">
        <f>IFERROR(C10*C14/100,"")</f>
        <v/>
      </c>
      <c r="D18" s="122" t="str">
        <f t="shared" ref="D18:H18" si="3">IFERROR(D10*D14/100,"")</f>
        <v/>
      </c>
      <c r="E18" s="122" t="str">
        <f t="shared" si="3"/>
        <v/>
      </c>
      <c r="F18" s="122" t="str">
        <f t="shared" si="3"/>
        <v/>
      </c>
      <c r="G18" s="122" t="str">
        <f>IFERROR(G10*G14*F14/100,"")</f>
        <v/>
      </c>
      <c r="H18" s="122" t="str">
        <f t="shared" si="3"/>
        <v/>
      </c>
      <c r="I18" s="122" t="str">
        <f>IFERROR(I10*I14*F14/100,"")</f>
        <v/>
      </c>
      <c r="L18" s="117" t="s">
        <v>395</v>
      </c>
      <c r="M18" s="122" t="str">
        <f>IFERROR(M10*M14/100,"")</f>
        <v/>
      </c>
      <c r="N18" s="122" t="str">
        <f t="shared" ref="N18" si="4">IFERROR(N10*N14/100,"")</f>
        <v/>
      </c>
      <c r="O18" s="122" t="str">
        <f>IFERROR(O10*O14*N14/100,"")</f>
        <v/>
      </c>
      <c r="P18" s="122" t="str">
        <f>IFERROR(P10*P14*N14/100,"")</f>
        <v/>
      </c>
      <c r="Q18" s="123" t="str">
        <f>IFERROR(Q10*Q14/100,"")</f>
        <v/>
      </c>
      <c r="R18" s="123" t="str">
        <f t="shared" ref="R18" si="5">IFERROR(R10*R14/100,"")</f>
        <v/>
      </c>
      <c r="S18" s="123" t="str">
        <f>IFERROR(S10*S14*R14/100,"")</f>
        <v/>
      </c>
      <c r="T18" s="123" t="str">
        <f>IFERROR(T10*T14*R14/100,"")</f>
        <v/>
      </c>
    </row>
    <row r="19" spans="2:20" ht="7.5" customHeight="1" x14ac:dyDescent="0.25"/>
    <row r="20" spans="2:20" ht="39.75" customHeight="1" x14ac:dyDescent="0.25">
      <c r="C20" s="118" t="s">
        <v>399</v>
      </c>
      <c r="M20" s="110" t="s">
        <v>419</v>
      </c>
      <c r="N20" s="111" t="s">
        <v>420</v>
      </c>
    </row>
    <row r="21" spans="2:20" ht="30" customHeight="1" x14ac:dyDescent="0.25">
      <c r="B21" s="114" t="s">
        <v>394</v>
      </c>
      <c r="C21" s="120">
        <f>SUM(C17:I17)</f>
        <v>0</v>
      </c>
      <c r="L21" s="114" t="s">
        <v>394</v>
      </c>
      <c r="M21" s="120">
        <f>SUM(M17:P17)</f>
        <v>0</v>
      </c>
      <c r="N21" s="121">
        <f>SUM(Q17:T17)</f>
        <v>0</v>
      </c>
    </row>
    <row r="22" spans="2:20" ht="30" customHeight="1" x14ac:dyDescent="0.25">
      <c r="B22" s="115" t="s">
        <v>395</v>
      </c>
      <c r="C22" s="122">
        <f>SUM(C18:I18)</f>
        <v>0</v>
      </c>
      <c r="L22" s="115" t="s">
        <v>395</v>
      </c>
      <c r="M22" s="122">
        <f>SUM(M18:P18)</f>
        <v>0</v>
      </c>
      <c r="N22" s="123">
        <f>SUM(Q18:T18)</f>
        <v>0</v>
      </c>
    </row>
    <row r="24" spans="2:20" ht="30.75" customHeight="1" x14ac:dyDescent="0.25">
      <c r="B24" s="268" t="s">
        <v>421</v>
      </c>
      <c r="C24" s="269"/>
      <c r="D24" s="270"/>
      <c r="L24" s="268" t="s">
        <v>422</v>
      </c>
      <c r="M24" s="269"/>
      <c r="N24" s="270"/>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expression" dxfId="8" priority="12">
      <formula>OR(C10="",C10=0)</formula>
    </cfRule>
  </conditionalFormatting>
  <conditionalFormatting sqref="C12:I12">
    <cfRule type="expression" dxfId="7" priority="16">
      <formula>OR(C10="",C10=0)</formula>
    </cfRule>
  </conditionalFormatting>
  <conditionalFormatting sqref="C16:I16">
    <cfRule type="expression" dxfId="6" priority="14">
      <formula>OR(C10="",C10=0)</formula>
    </cfRule>
  </conditionalFormatting>
  <conditionalFormatting sqref="M9:P9">
    <cfRule type="expression" dxfId="5" priority="11">
      <formula>OR(M10="",M10=0)</formula>
    </cfRule>
  </conditionalFormatting>
  <conditionalFormatting sqref="M12:P12">
    <cfRule type="expression" dxfId="4" priority="7">
      <formula>OR(M10="",M10=0)</formula>
    </cfRule>
  </conditionalFormatting>
  <conditionalFormatting sqref="M16:P16">
    <cfRule type="expression" dxfId="3" priority="9">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7" right="0.7" top="0.75" bottom="0.75" header="0.3" footer="0.3"/>
  <pageSetup paperSize="9" orientation="portrait" r:id="rId1"/>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1000000}">
          <x14:formula1>
            <xm:f>'Annex 2 EHV charges'!$G$11:$G$511</xm:f>
          </x14:formula1>
          <xm:sqref>L10</xm:sqref>
        </x14:dataValidation>
        <x14:dataValidation type="list" errorStyle="information" allowBlank="1" showInputMessage="1" showErrorMessage="1" promptTitle="Tariff selection" prompt="Choose tariff from drop down list" xr:uid="{00000000-0002-0000-0B00-000000000000}">
          <x14:formula1>
            <xm:f>'Annex 1 LV, HV and UMS charges'!$A$13:$A$28</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44"/>
  <sheetViews>
    <sheetView topLeftCell="A9" zoomScale="80" zoomScaleNormal="80" zoomScaleSheetLayoutView="100" workbookViewId="0">
      <selection activeCell="A38" sqref="A38"/>
    </sheetView>
  </sheetViews>
  <sheetFormatPr defaultColWidth="9.1796875" defaultRowHeight="27.75" customHeight="1" x14ac:dyDescent="0.25"/>
  <cols>
    <col min="1" max="1" width="49" style="1" bestFit="1" customWidth="1"/>
    <col min="2" max="2" width="27" style="2" customWidth="1"/>
    <col min="3" max="3" width="6.81640625" style="1" customWidth="1"/>
    <col min="4" max="4" width="17.54296875" style="1" customWidth="1"/>
    <col min="5" max="7" width="17.54296875" style="2" customWidth="1"/>
    <col min="8" max="9" width="17.54296875" style="8" customWidth="1"/>
    <col min="10" max="10" width="17.54296875" style="4" customWidth="1"/>
    <col min="11" max="11" width="17.54296875" style="5" customWidth="1"/>
    <col min="12" max="12" width="42.26953125" style="3" bestFit="1" customWidth="1"/>
    <col min="13" max="18" width="15.54296875" style="1" customWidth="1"/>
    <col min="19" max="16384" width="9.1796875" style="1"/>
  </cols>
  <sheetData>
    <row r="1" spans="1:13" ht="27.75" customHeight="1" x14ac:dyDescent="0.25">
      <c r="A1" s="86" t="s">
        <v>23</v>
      </c>
      <c r="B1" s="220" t="s">
        <v>540</v>
      </c>
      <c r="C1" s="221"/>
      <c r="D1" s="221"/>
    </row>
    <row r="2" spans="1:13" ht="27" customHeight="1" x14ac:dyDescent="0.25">
      <c r="A2" s="206" t="str">
        <f>Overview!B4&amp; " - Effective between "&amp;Overview!D4&amp;" and "&amp;Overview!E4&amp;" - "&amp;Overview!F4&amp;" LV and HV charges"</f>
        <v>Stark Infra-Electricity Ltd - GSP C - Effective between 01/04/2025 and 31/03/2026 - Draft LV and HV charges</v>
      </c>
      <c r="B2" s="206"/>
      <c r="C2" s="206"/>
      <c r="D2" s="206"/>
      <c r="E2" s="206"/>
      <c r="F2" s="206"/>
      <c r="G2" s="206"/>
      <c r="H2" s="206"/>
      <c r="I2" s="206"/>
      <c r="J2" s="206"/>
      <c r="K2" s="206"/>
    </row>
    <row r="3" spans="1:13" s="72" customFormat="1" ht="15" customHeight="1" x14ac:dyDescent="0.25">
      <c r="A3" s="76"/>
      <c r="B3" s="76"/>
      <c r="C3" s="76"/>
      <c r="D3" s="76"/>
      <c r="E3" s="76"/>
      <c r="F3" s="76"/>
      <c r="G3" s="76"/>
      <c r="H3" s="76"/>
      <c r="I3" s="76"/>
      <c r="J3" s="76"/>
      <c r="K3" s="76"/>
      <c r="L3" s="44"/>
    </row>
    <row r="4" spans="1:13" ht="27" customHeight="1" x14ac:dyDescent="0.25">
      <c r="A4" s="212" t="s">
        <v>369</v>
      </c>
      <c r="B4" s="213"/>
      <c r="C4" s="213"/>
      <c r="D4" s="213"/>
      <c r="E4" s="214"/>
      <c r="F4" s="76"/>
      <c r="G4" s="212" t="s">
        <v>368</v>
      </c>
      <c r="H4" s="213"/>
      <c r="I4" s="213"/>
      <c r="J4" s="213"/>
      <c r="K4" s="214"/>
    </row>
    <row r="5" spans="1:13" ht="28.5" customHeight="1" x14ac:dyDescent="0.25">
      <c r="A5" s="71" t="s">
        <v>16</v>
      </c>
      <c r="B5" s="155" t="s">
        <v>359</v>
      </c>
      <c r="C5" s="207" t="s">
        <v>360</v>
      </c>
      <c r="D5" s="208"/>
      <c r="E5" s="73" t="s">
        <v>361</v>
      </c>
      <c r="F5" s="76"/>
      <c r="G5" s="209"/>
      <c r="H5" s="210"/>
      <c r="I5" s="74" t="s">
        <v>366</v>
      </c>
      <c r="J5" s="75" t="s">
        <v>367</v>
      </c>
      <c r="K5" s="73" t="s">
        <v>361</v>
      </c>
      <c r="M5" s="3"/>
    </row>
    <row r="6" spans="1:13" ht="65.25" customHeight="1" x14ac:dyDescent="0.25">
      <c r="A6" s="139" t="s">
        <v>362</v>
      </c>
      <c r="B6" s="136" t="s">
        <v>549</v>
      </c>
      <c r="C6" s="218" t="s">
        <v>552</v>
      </c>
      <c r="D6" s="219"/>
      <c r="E6" s="138" t="s">
        <v>555</v>
      </c>
      <c r="F6" s="76"/>
      <c r="G6" s="211" t="s">
        <v>363</v>
      </c>
      <c r="H6" s="211"/>
      <c r="I6" s="136" t="s">
        <v>550</v>
      </c>
      <c r="J6" s="134" t="s">
        <v>551</v>
      </c>
      <c r="K6" s="138" t="s">
        <v>555</v>
      </c>
      <c r="M6" s="3"/>
    </row>
    <row r="7" spans="1:13" ht="65.25" customHeight="1" x14ac:dyDescent="0.25">
      <c r="A7" s="139" t="s">
        <v>19</v>
      </c>
      <c r="B7" s="153"/>
      <c r="C7" s="215"/>
      <c r="D7" s="215"/>
      <c r="E7" s="134" t="s">
        <v>558</v>
      </c>
      <c r="F7" s="76"/>
      <c r="G7" s="211" t="s">
        <v>364</v>
      </c>
      <c r="H7" s="211"/>
      <c r="I7" s="136" t="s">
        <v>553</v>
      </c>
      <c r="J7" s="134" t="s">
        <v>554</v>
      </c>
      <c r="K7" s="138" t="s">
        <v>555</v>
      </c>
      <c r="M7" s="3"/>
    </row>
    <row r="8" spans="1:13" ht="65.25" customHeight="1" x14ac:dyDescent="0.25">
      <c r="A8" s="154" t="s">
        <v>17</v>
      </c>
      <c r="B8" s="222" t="s">
        <v>559</v>
      </c>
      <c r="C8" s="223"/>
      <c r="D8" s="223"/>
      <c r="E8" s="224"/>
      <c r="F8" s="76"/>
      <c r="G8" s="211" t="s">
        <v>556</v>
      </c>
      <c r="H8" s="211"/>
      <c r="I8" s="153"/>
      <c r="J8" s="134" t="s">
        <v>557</v>
      </c>
      <c r="K8" s="138" t="s">
        <v>555</v>
      </c>
      <c r="M8" s="3"/>
    </row>
    <row r="9" spans="1:13" s="72" customFormat="1" ht="65.25" customHeight="1" x14ac:dyDescent="0.25">
      <c r="A9" s="156"/>
      <c r="B9" s="157"/>
      <c r="C9" s="216"/>
      <c r="D9" s="216"/>
      <c r="E9" s="157"/>
      <c r="F9" s="76"/>
      <c r="G9" s="211" t="s">
        <v>384</v>
      </c>
      <c r="H9" s="211"/>
      <c r="I9" s="153"/>
      <c r="J9" s="153"/>
      <c r="K9" s="134" t="s">
        <v>558</v>
      </c>
      <c r="L9" s="44"/>
      <c r="M9" s="44"/>
    </row>
    <row r="10" spans="1:13" s="72" customFormat="1" ht="36" customHeight="1" x14ac:dyDescent="0.25">
      <c r="A10" s="158"/>
      <c r="B10" s="217"/>
      <c r="C10" s="217"/>
      <c r="D10" s="217"/>
      <c r="E10" s="217"/>
      <c r="F10" s="76"/>
      <c r="G10" s="211" t="s">
        <v>17</v>
      </c>
      <c r="H10" s="211"/>
      <c r="I10" s="211" t="s">
        <v>559</v>
      </c>
      <c r="J10" s="211"/>
      <c r="K10" s="211"/>
      <c r="L10" s="44"/>
      <c r="M10" s="44"/>
    </row>
    <row r="11" spans="1:13" s="72" customFormat="1" ht="27" customHeight="1" x14ac:dyDescent="0.25">
      <c r="A11" s="76"/>
      <c r="B11" s="76"/>
      <c r="C11" s="76"/>
      <c r="D11" s="76"/>
      <c r="E11" s="76"/>
      <c r="F11" s="76"/>
      <c r="G11" s="205"/>
      <c r="H11" s="205"/>
      <c r="I11" s="205"/>
      <c r="J11" s="205"/>
      <c r="K11" s="205"/>
      <c r="L11" s="44"/>
    </row>
    <row r="12" spans="1:13" ht="78.75" customHeight="1" x14ac:dyDescent="0.25">
      <c r="A12" s="23" t="s">
        <v>541</v>
      </c>
      <c r="B12" s="12" t="s">
        <v>573</v>
      </c>
      <c r="C12" s="12" t="s">
        <v>28</v>
      </c>
      <c r="D12" s="49" t="s">
        <v>584</v>
      </c>
      <c r="E12" s="49" t="s">
        <v>585</v>
      </c>
      <c r="F12" s="49" t="s">
        <v>586</v>
      </c>
      <c r="G12" s="12" t="s">
        <v>29</v>
      </c>
      <c r="H12" s="12" t="s">
        <v>30</v>
      </c>
      <c r="I12" s="23" t="s">
        <v>487</v>
      </c>
      <c r="J12" s="12" t="s">
        <v>295</v>
      </c>
      <c r="K12" s="12" t="s">
        <v>0</v>
      </c>
    </row>
    <row r="13" spans="1:13" ht="14" x14ac:dyDescent="0.25">
      <c r="A13" s="14" t="s">
        <v>768</v>
      </c>
      <c r="B13" s="196" t="s">
        <v>828</v>
      </c>
      <c r="C13" s="174" t="s">
        <v>646</v>
      </c>
      <c r="D13" s="177">
        <v>6.3529999999999998</v>
      </c>
      <c r="E13" s="178">
        <v>0.34399999999999997</v>
      </c>
      <c r="F13" s="179">
        <v>0.09</v>
      </c>
      <c r="G13" s="168">
        <v>5.19</v>
      </c>
      <c r="H13" s="169"/>
      <c r="I13" s="169"/>
      <c r="J13" s="176"/>
      <c r="K13" s="167"/>
    </row>
    <row r="14" spans="1:13" ht="14" x14ac:dyDescent="0.25">
      <c r="A14" s="14" t="s">
        <v>647</v>
      </c>
      <c r="B14" s="196" t="s">
        <v>829</v>
      </c>
      <c r="C14" s="171" t="s">
        <v>587</v>
      </c>
      <c r="D14" s="177">
        <v>6.3529999999999998</v>
      </c>
      <c r="E14" s="178">
        <v>0.34399999999999997</v>
      </c>
      <c r="F14" s="179">
        <v>0.09</v>
      </c>
      <c r="G14" s="169"/>
      <c r="H14" s="169"/>
      <c r="I14" s="169"/>
      <c r="J14" s="176"/>
      <c r="K14" s="167"/>
    </row>
    <row r="15" spans="1:13" ht="28" x14ac:dyDescent="0.25">
      <c r="A15" s="14" t="s">
        <v>769</v>
      </c>
      <c r="B15" s="196" t="s">
        <v>830</v>
      </c>
      <c r="C15" s="170" t="s">
        <v>648</v>
      </c>
      <c r="D15" s="177">
        <v>5.2210000000000001</v>
      </c>
      <c r="E15" s="178">
        <v>0.28199999999999997</v>
      </c>
      <c r="F15" s="179">
        <v>7.3999999999999996E-2</v>
      </c>
      <c r="G15" s="168">
        <v>5.89</v>
      </c>
      <c r="H15" s="169"/>
      <c r="I15" s="169"/>
      <c r="J15" s="176"/>
      <c r="K15" s="167"/>
    </row>
    <row r="16" spans="1:13" ht="28" x14ac:dyDescent="0.25">
      <c r="A16" s="14" t="s">
        <v>770</v>
      </c>
      <c r="B16" s="196" t="s">
        <v>831</v>
      </c>
      <c r="C16" s="170" t="s">
        <v>648</v>
      </c>
      <c r="D16" s="177">
        <v>5.2210000000000001</v>
      </c>
      <c r="E16" s="178">
        <v>0.28199999999999997</v>
      </c>
      <c r="F16" s="179">
        <v>7.3999999999999996E-2</v>
      </c>
      <c r="G16" s="168">
        <v>5.89</v>
      </c>
      <c r="H16" s="169"/>
      <c r="I16" s="169"/>
      <c r="J16" s="176"/>
      <c r="K16" s="167"/>
    </row>
    <row r="17" spans="1:11" ht="28" x14ac:dyDescent="0.25">
      <c r="A17" s="14" t="s">
        <v>771</v>
      </c>
      <c r="B17" s="196" t="s">
        <v>832</v>
      </c>
      <c r="C17" s="170" t="s">
        <v>648</v>
      </c>
      <c r="D17" s="177">
        <v>5.2210000000000001</v>
      </c>
      <c r="E17" s="178">
        <v>0.28199999999999997</v>
      </c>
      <c r="F17" s="179">
        <v>7.3999999999999996E-2</v>
      </c>
      <c r="G17" s="168">
        <v>5.9</v>
      </c>
      <c r="H17" s="169"/>
      <c r="I17" s="169"/>
      <c r="J17" s="176"/>
      <c r="K17" s="167"/>
    </row>
    <row r="18" spans="1:11" ht="28" x14ac:dyDescent="0.25">
      <c r="A18" s="14" t="s">
        <v>772</v>
      </c>
      <c r="B18" s="196" t="s">
        <v>833</v>
      </c>
      <c r="C18" s="170" t="s">
        <v>648</v>
      </c>
      <c r="D18" s="177">
        <v>5.2210000000000001</v>
      </c>
      <c r="E18" s="178">
        <v>0.28199999999999997</v>
      </c>
      <c r="F18" s="179">
        <v>7.3999999999999996E-2</v>
      </c>
      <c r="G18" s="168">
        <v>5.92</v>
      </c>
      <c r="H18" s="169"/>
      <c r="I18" s="169"/>
      <c r="J18" s="176"/>
      <c r="K18" s="167"/>
    </row>
    <row r="19" spans="1:11" ht="28" x14ac:dyDescent="0.25">
      <c r="A19" s="14" t="s">
        <v>773</v>
      </c>
      <c r="B19" s="196" t="s">
        <v>834</v>
      </c>
      <c r="C19" s="170" t="s">
        <v>648</v>
      </c>
      <c r="D19" s="177">
        <v>5.2210000000000001</v>
      </c>
      <c r="E19" s="178">
        <v>0.28199999999999997</v>
      </c>
      <c r="F19" s="179">
        <v>7.3999999999999996E-2</v>
      </c>
      <c r="G19" s="168">
        <v>5.97</v>
      </c>
      <c r="H19" s="169"/>
      <c r="I19" s="169"/>
      <c r="J19" s="176"/>
      <c r="K19" s="167"/>
    </row>
    <row r="20" spans="1:11" ht="14" x14ac:dyDescent="0.25">
      <c r="A20" s="14" t="s">
        <v>588</v>
      </c>
      <c r="B20" s="196" t="s">
        <v>835</v>
      </c>
      <c r="C20" s="171" t="s">
        <v>589</v>
      </c>
      <c r="D20" s="177">
        <v>5.2210000000000001</v>
      </c>
      <c r="E20" s="178">
        <v>0.28199999999999997</v>
      </c>
      <c r="F20" s="179">
        <v>7.3999999999999996E-2</v>
      </c>
      <c r="G20" s="169"/>
      <c r="H20" s="169"/>
      <c r="I20" s="169"/>
      <c r="J20" s="176"/>
      <c r="K20" s="167"/>
    </row>
    <row r="21" spans="1:11" ht="14" x14ac:dyDescent="0.25">
      <c r="A21" s="14" t="s">
        <v>649</v>
      </c>
      <c r="B21" s="196" t="s">
        <v>850</v>
      </c>
      <c r="C21" s="173">
        <v>0</v>
      </c>
      <c r="D21" s="177">
        <v>4.2</v>
      </c>
      <c r="E21" s="178">
        <v>0.22700000000000001</v>
      </c>
      <c r="F21" s="179">
        <v>4.5999999999999999E-2</v>
      </c>
      <c r="G21" s="168">
        <v>24.73</v>
      </c>
      <c r="H21" s="168">
        <v>3.54</v>
      </c>
      <c r="I21" s="193">
        <v>3.54</v>
      </c>
      <c r="J21" s="175">
        <v>0.29699999999999999</v>
      </c>
      <c r="K21" s="167"/>
    </row>
    <row r="22" spans="1:11" ht="14" x14ac:dyDescent="0.25">
      <c r="A22" s="14" t="s">
        <v>650</v>
      </c>
      <c r="B22" s="196" t="s">
        <v>851</v>
      </c>
      <c r="C22" s="173">
        <v>0</v>
      </c>
      <c r="D22" s="177">
        <v>4.2</v>
      </c>
      <c r="E22" s="178">
        <v>0.22700000000000001</v>
      </c>
      <c r="F22" s="179">
        <v>4.5999999999999999E-2</v>
      </c>
      <c r="G22" s="168">
        <v>24.89</v>
      </c>
      <c r="H22" s="168">
        <v>3.54</v>
      </c>
      <c r="I22" s="193">
        <v>3.54</v>
      </c>
      <c r="J22" s="175">
        <v>0.29699999999999999</v>
      </c>
      <c r="K22" s="167"/>
    </row>
    <row r="23" spans="1:11" ht="14" x14ac:dyDescent="0.25">
      <c r="A23" s="14" t="s">
        <v>651</v>
      </c>
      <c r="B23" s="196" t="s">
        <v>852</v>
      </c>
      <c r="C23" s="173">
        <v>0</v>
      </c>
      <c r="D23" s="177">
        <v>4.2</v>
      </c>
      <c r="E23" s="178">
        <v>0.22700000000000001</v>
      </c>
      <c r="F23" s="179">
        <v>4.5999999999999999E-2</v>
      </c>
      <c r="G23" s="168">
        <v>24.97</v>
      </c>
      <c r="H23" s="168">
        <v>3.54</v>
      </c>
      <c r="I23" s="193">
        <v>3.54</v>
      </c>
      <c r="J23" s="175">
        <v>0.29699999999999999</v>
      </c>
      <c r="K23" s="167"/>
    </row>
    <row r="24" spans="1:11" ht="14" x14ac:dyDescent="0.25">
      <c r="A24" s="14" t="s">
        <v>652</v>
      </c>
      <c r="B24" s="196" t="s">
        <v>853</v>
      </c>
      <c r="C24" s="173">
        <v>0</v>
      </c>
      <c r="D24" s="177">
        <v>4.2</v>
      </c>
      <c r="E24" s="178">
        <v>0.22700000000000001</v>
      </c>
      <c r="F24" s="179">
        <v>4.5999999999999999E-2</v>
      </c>
      <c r="G24" s="168">
        <v>25.16</v>
      </c>
      <c r="H24" s="168">
        <v>3.54</v>
      </c>
      <c r="I24" s="193">
        <v>3.54</v>
      </c>
      <c r="J24" s="175">
        <v>0.29699999999999999</v>
      </c>
      <c r="K24" s="167"/>
    </row>
    <row r="25" spans="1:11" ht="14" x14ac:dyDescent="0.25">
      <c r="A25" s="14" t="s">
        <v>653</v>
      </c>
      <c r="B25" s="196" t="s">
        <v>854</v>
      </c>
      <c r="C25" s="173">
        <v>0</v>
      </c>
      <c r="D25" s="177">
        <v>4.2</v>
      </c>
      <c r="E25" s="178">
        <v>0.22700000000000001</v>
      </c>
      <c r="F25" s="179">
        <v>4.5999999999999999E-2</v>
      </c>
      <c r="G25" s="168">
        <v>25.85</v>
      </c>
      <c r="H25" s="168">
        <v>3.54</v>
      </c>
      <c r="I25" s="193">
        <v>3.54</v>
      </c>
      <c r="J25" s="175">
        <v>0.29699999999999999</v>
      </c>
      <c r="K25" s="167"/>
    </row>
    <row r="26" spans="1:11" ht="28" customHeight="1" x14ac:dyDescent="0.25">
      <c r="A26" s="14" t="s">
        <v>654</v>
      </c>
      <c r="B26" s="196" t="s">
        <v>839</v>
      </c>
      <c r="C26" s="173">
        <v>0</v>
      </c>
      <c r="D26" s="177">
        <v>2.8879999999999999</v>
      </c>
      <c r="E26" s="178">
        <v>0.156</v>
      </c>
      <c r="F26" s="179">
        <v>1.2E-2</v>
      </c>
      <c r="G26" s="168">
        <v>19.97</v>
      </c>
      <c r="H26" s="168">
        <v>4.37</v>
      </c>
      <c r="I26" s="193">
        <v>4.37</v>
      </c>
      <c r="J26" s="175">
        <v>0.193</v>
      </c>
      <c r="K26" s="167"/>
    </row>
    <row r="27" spans="1:11" ht="28" customHeight="1" x14ac:dyDescent="0.25">
      <c r="A27" s="14" t="s">
        <v>655</v>
      </c>
      <c r="B27" s="196" t="s">
        <v>840</v>
      </c>
      <c r="C27" s="173">
        <v>0</v>
      </c>
      <c r="D27" s="177">
        <v>2.8879999999999999</v>
      </c>
      <c r="E27" s="178">
        <v>0.156</v>
      </c>
      <c r="F27" s="179">
        <v>1.2E-2</v>
      </c>
      <c r="G27" s="168">
        <v>20.14</v>
      </c>
      <c r="H27" s="168">
        <v>4.37</v>
      </c>
      <c r="I27" s="193">
        <v>4.37</v>
      </c>
      <c r="J27" s="175">
        <v>0.193</v>
      </c>
      <c r="K27" s="167"/>
    </row>
    <row r="28" spans="1:11" ht="28" customHeight="1" x14ac:dyDescent="0.25">
      <c r="A28" s="14" t="s">
        <v>656</v>
      </c>
      <c r="B28" s="196" t="s">
        <v>841</v>
      </c>
      <c r="C28" s="173">
        <v>0</v>
      </c>
      <c r="D28" s="177">
        <v>2.8879999999999999</v>
      </c>
      <c r="E28" s="178">
        <v>0.156</v>
      </c>
      <c r="F28" s="179">
        <v>1.2E-2</v>
      </c>
      <c r="G28" s="168">
        <v>20.22</v>
      </c>
      <c r="H28" s="168">
        <v>4.37</v>
      </c>
      <c r="I28" s="193">
        <v>4.37</v>
      </c>
      <c r="J28" s="175">
        <v>0.193</v>
      </c>
      <c r="K28" s="167"/>
    </row>
    <row r="29" spans="1:11" ht="28" customHeight="1" x14ac:dyDescent="0.25">
      <c r="A29" s="14" t="s">
        <v>657</v>
      </c>
      <c r="B29" s="196" t="s">
        <v>842</v>
      </c>
      <c r="C29" s="173">
        <v>0</v>
      </c>
      <c r="D29" s="177">
        <v>2.8879999999999999</v>
      </c>
      <c r="E29" s="178">
        <v>0.156</v>
      </c>
      <c r="F29" s="179">
        <v>1.2E-2</v>
      </c>
      <c r="G29" s="168">
        <v>20.399999999999999</v>
      </c>
      <c r="H29" s="168">
        <v>4.37</v>
      </c>
      <c r="I29" s="193">
        <v>4.37</v>
      </c>
      <c r="J29" s="175">
        <v>0.193</v>
      </c>
      <c r="K29" s="167"/>
    </row>
    <row r="30" spans="1:11" ht="28" customHeight="1" x14ac:dyDescent="0.25">
      <c r="A30" s="14" t="s">
        <v>658</v>
      </c>
      <c r="B30" s="196" t="s">
        <v>843</v>
      </c>
      <c r="C30" s="173">
        <v>0</v>
      </c>
      <c r="D30" s="177">
        <v>2.8879999999999999</v>
      </c>
      <c r="E30" s="178">
        <v>0.156</v>
      </c>
      <c r="F30" s="179">
        <v>1.2E-2</v>
      </c>
      <c r="G30" s="168">
        <v>21.1</v>
      </c>
      <c r="H30" s="168">
        <v>4.37</v>
      </c>
      <c r="I30" s="193">
        <v>4.37</v>
      </c>
      <c r="J30" s="175">
        <v>0.193</v>
      </c>
      <c r="K30" s="167"/>
    </row>
    <row r="31" spans="1:11" ht="28" customHeight="1" x14ac:dyDescent="0.25">
      <c r="A31" s="14" t="s">
        <v>659</v>
      </c>
      <c r="B31" s="196" t="s">
        <v>844</v>
      </c>
      <c r="C31" s="173">
        <v>0</v>
      </c>
      <c r="D31" s="177">
        <v>2.141</v>
      </c>
      <c r="E31" s="178">
        <v>0.111</v>
      </c>
      <c r="F31" s="179">
        <v>8.0000000000000002E-3</v>
      </c>
      <c r="G31" s="168">
        <v>218.11</v>
      </c>
      <c r="H31" s="168">
        <v>4.49</v>
      </c>
      <c r="I31" s="193">
        <v>4.49</v>
      </c>
      <c r="J31" s="175">
        <v>0.14699999999999999</v>
      </c>
      <c r="K31" s="167"/>
    </row>
    <row r="32" spans="1:11" ht="28" customHeight="1" x14ac:dyDescent="0.25">
      <c r="A32" s="14" t="s">
        <v>660</v>
      </c>
      <c r="B32" s="196" t="s">
        <v>845</v>
      </c>
      <c r="C32" s="173">
        <v>0</v>
      </c>
      <c r="D32" s="177">
        <v>2.141</v>
      </c>
      <c r="E32" s="178">
        <v>0.111</v>
      </c>
      <c r="F32" s="179">
        <v>8.0000000000000002E-3</v>
      </c>
      <c r="G32" s="168">
        <v>219.17</v>
      </c>
      <c r="H32" s="168">
        <v>4.49</v>
      </c>
      <c r="I32" s="193">
        <v>4.49</v>
      </c>
      <c r="J32" s="175">
        <v>0.14699999999999999</v>
      </c>
      <c r="K32" s="167"/>
    </row>
    <row r="33" spans="1:11" ht="28" customHeight="1" x14ac:dyDescent="0.25">
      <c r="A33" s="14" t="s">
        <v>661</v>
      </c>
      <c r="B33" s="196" t="s">
        <v>846</v>
      </c>
      <c r="C33" s="173">
        <v>0</v>
      </c>
      <c r="D33" s="177">
        <v>2.141</v>
      </c>
      <c r="E33" s="178">
        <v>0.111</v>
      </c>
      <c r="F33" s="179">
        <v>8.0000000000000002E-3</v>
      </c>
      <c r="G33" s="168">
        <v>220.7</v>
      </c>
      <c r="H33" s="168">
        <v>4.49</v>
      </c>
      <c r="I33" s="193">
        <v>4.49</v>
      </c>
      <c r="J33" s="175">
        <v>0.14699999999999999</v>
      </c>
      <c r="K33" s="167"/>
    </row>
    <row r="34" spans="1:11" ht="28" customHeight="1" x14ac:dyDescent="0.25">
      <c r="A34" s="14" t="s">
        <v>662</v>
      </c>
      <c r="B34" s="196" t="s">
        <v>847</v>
      </c>
      <c r="C34" s="173">
        <v>0</v>
      </c>
      <c r="D34" s="177">
        <v>2.141</v>
      </c>
      <c r="E34" s="178">
        <v>0.111</v>
      </c>
      <c r="F34" s="179">
        <v>8.0000000000000002E-3</v>
      </c>
      <c r="G34" s="168">
        <v>222.46</v>
      </c>
      <c r="H34" s="168">
        <v>4.49</v>
      </c>
      <c r="I34" s="193">
        <v>4.49</v>
      </c>
      <c r="J34" s="175">
        <v>0.14699999999999999</v>
      </c>
      <c r="K34" s="167"/>
    </row>
    <row r="35" spans="1:11" ht="28" customHeight="1" x14ac:dyDescent="0.25">
      <c r="A35" s="14" t="s">
        <v>663</v>
      </c>
      <c r="B35" s="196" t="s">
        <v>848</v>
      </c>
      <c r="C35" s="173">
        <v>0</v>
      </c>
      <c r="D35" s="177">
        <v>2.141</v>
      </c>
      <c r="E35" s="178">
        <v>0.111</v>
      </c>
      <c r="F35" s="179">
        <v>8.0000000000000002E-3</v>
      </c>
      <c r="G35" s="168">
        <v>229.53</v>
      </c>
      <c r="H35" s="168">
        <v>4.49</v>
      </c>
      <c r="I35" s="193">
        <v>4.49</v>
      </c>
      <c r="J35" s="175">
        <v>0.14699999999999999</v>
      </c>
      <c r="K35" s="167"/>
    </row>
    <row r="36" spans="1:11" ht="70" x14ac:dyDescent="0.25">
      <c r="A36" s="14" t="s">
        <v>590</v>
      </c>
      <c r="B36" s="196" t="s">
        <v>836</v>
      </c>
      <c r="C36" s="173" t="s">
        <v>664</v>
      </c>
      <c r="D36" s="180">
        <v>21.135999999999999</v>
      </c>
      <c r="E36" s="181">
        <v>3.3140000000000001</v>
      </c>
      <c r="F36" s="179">
        <v>2.5329999999999999</v>
      </c>
      <c r="G36" s="169"/>
      <c r="H36" s="169"/>
      <c r="I36" s="169"/>
      <c r="J36" s="176"/>
      <c r="K36" s="167"/>
    </row>
    <row r="37" spans="1:11" ht="14" x14ac:dyDescent="0.25">
      <c r="A37" s="14" t="s">
        <v>591</v>
      </c>
      <c r="B37" s="196" t="s">
        <v>827</v>
      </c>
      <c r="C37" s="172">
        <v>0</v>
      </c>
      <c r="D37" s="177">
        <v>-4.0659999999999998</v>
      </c>
      <c r="E37" s="178">
        <v>-0.22</v>
      </c>
      <c r="F37" s="179">
        <v>-5.8000000000000003E-2</v>
      </c>
      <c r="G37" s="168">
        <v>0</v>
      </c>
      <c r="H37" s="169"/>
      <c r="I37" s="169"/>
      <c r="J37" s="176"/>
      <c r="K37" s="167"/>
    </row>
    <row r="38" spans="1:11" ht="14" x14ac:dyDescent="0.25">
      <c r="A38" s="14" t="s">
        <v>592</v>
      </c>
      <c r="B38" s="196"/>
      <c r="C38" s="173">
        <v>0</v>
      </c>
      <c r="D38" s="177">
        <v>-3.444</v>
      </c>
      <c r="E38" s="178">
        <v>-0.186</v>
      </c>
      <c r="F38" s="179">
        <v>-4.2000000000000003E-2</v>
      </c>
      <c r="G38" s="168">
        <v>0</v>
      </c>
      <c r="H38" s="169"/>
      <c r="I38" s="169"/>
      <c r="J38" s="176"/>
      <c r="K38" s="167"/>
    </row>
    <row r="39" spans="1:11" ht="14" x14ac:dyDescent="0.25">
      <c r="A39" s="14" t="s">
        <v>593</v>
      </c>
      <c r="B39" s="196" t="s">
        <v>837</v>
      </c>
      <c r="C39" s="173">
        <v>0</v>
      </c>
      <c r="D39" s="177">
        <v>-4.0659999999999998</v>
      </c>
      <c r="E39" s="178">
        <v>-0.22</v>
      </c>
      <c r="F39" s="179">
        <v>-5.8000000000000003E-2</v>
      </c>
      <c r="G39" s="168">
        <v>0</v>
      </c>
      <c r="H39" s="169"/>
      <c r="I39" s="169"/>
      <c r="J39" s="175">
        <v>0.26200000000000001</v>
      </c>
      <c r="K39" s="167"/>
    </row>
    <row r="40" spans="1:11" ht="14" x14ac:dyDescent="0.25">
      <c r="A40" s="14" t="s">
        <v>594</v>
      </c>
      <c r="B40" s="196" t="s">
        <v>849</v>
      </c>
      <c r="C40" s="173">
        <v>0</v>
      </c>
      <c r="D40" s="177">
        <v>-4.0659999999999998</v>
      </c>
      <c r="E40" s="178">
        <v>-0.22</v>
      </c>
      <c r="F40" s="179">
        <v>-5.8000000000000003E-2</v>
      </c>
      <c r="G40" s="168">
        <v>0</v>
      </c>
      <c r="H40" s="169"/>
      <c r="I40" s="169"/>
      <c r="J40" s="176"/>
      <c r="K40" s="167"/>
    </row>
    <row r="41" spans="1:11" ht="14" x14ac:dyDescent="0.25">
      <c r="A41" s="14" t="s">
        <v>595</v>
      </c>
      <c r="B41" s="196" t="s">
        <v>824</v>
      </c>
      <c r="C41" s="173">
        <v>0</v>
      </c>
      <c r="D41" s="177">
        <v>-3.444</v>
      </c>
      <c r="E41" s="178">
        <v>-0.186</v>
      </c>
      <c r="F41" s="179">
        <v>-4.2000000000000003E-2</v>
      </c>
      <c r="G41" s="168">
        <v>0</v>
      </c>
      <c r="H41" s="169"/>
      <c r="I41" s="169"/>
      <c r="J41" s="175">
        <v>0.21199999999999999</v>
      </c>
      <c r="K41" s="167"/>
    </row>
    <row r="42" spans="1:11" ht="14" x14ac:dyDescent="0.25">
      <c r="A42" s="14" t="s">
        <v>596</v>
      </c>
      <c r="B42" s="196" t="s">
        <v>825</v>
      </c>
      <c r="C42" s="173">
        <v>0</v>
      </c>
      <c r="D42" s="177">
        <v>-3.444</v>
      </c>
      <c r="E42" s="178">
        <v>-0.186</v>
      </c>
      <c r="F42" s="179">
        <v>-4.2000000000000003E-2</v>
      </c>
      <c r="G42" s="168">
        <v>0</v>
      </c>
      <c r="H42" s="169"/>
      <c r="I42" s="169"/>
      <c r="J42" s="176"/>
      <c r="K42" s="167"/>
    </row>
    <row r="43" spans="1:11" ht="14" x14ac:dyDescent="0.25">
      <c r="A43" s="14" t="s">
        <v>597</v>
      </c>
      <c r="B43" s="196" t="s">
        <v>838</v>
      </c>
      <c r="C43" s="173">
        <v>0</v>
      </c>
      <c r="D43" s="177">
        <v>-2.41</v>
      </c>
      <c r="E43" s="178">
        <v>-0.13</v>
      </c>
      <c r="F43" s="179">
        <v>-0.01</v>
      </c>
      <c r="G43" s="168">
        <v>15.91</v>
      </c>
      <c r="H43" s="169"/>
      <c r="I43" s="169"/>
      <c r="J43" s="175">
        <v>0.188</v>
      </c>
      <c r="K43" s="167"/>
    </row>
    <row r="44" spans="1:11" ht="14" x14ac:dyDescent="0.25">
      <c r="A44" s="14" t="s">
        <v>598</v>
      </c>
      <c r="B44" s="196" t="s">
        <v>826</v>
      </c>
      <c r="C44" s="173">
        <v>0</v>
      </c>
      <c r="D44" s="177">
        <v>-2.41</v>
      </c>
      <c r="E44" s="178">
        <v>-0.13</v>
      </c>
      <c r="F44" s="179">
        <v>-0.01</v>
      </c>
      <c r="G44" s="168">
        <v>15.91</v>
      </c>
      <c r="H44" s="169"/>
      <c r="I44" s="169"/>
      <c r="J44" s="176"/>
      <c r="K44" s="167"/>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B1:D1"/>
    <mergeCell ref="B8:E8"/>
    <mergeCell ref="I10:K10"/>
    <mergeCell ref="G10:H10"/>
    <mergeCell ref="I11:K11"/>
    <mergeCell ref="G11:H11"/>
    <mergeCell ref="A2:K2"/>
    <mergeCell ref="C5:D5"/>
    <mergeCell ref="G5:H5"/>
    <mergeCell ref="G6:H6"/>
    <mergeCell ref="G4:K4"/>
    <mergeCell ref="A4:E4"/>
    <mergeCell ref="C7:D7"/>
    <mergeCell ref="G9:H9"/>
    <mergeCell ref="G7:H7"/>
    <mergeCell ref="G8:H8"/>
    <mergeCell ref="C9:D9"/>
    <mergeCell ref="B10:E10"/>
    <mergeCell ref="C6:D6"/>
  </mergeCells>
  <phoneticPr fontId="13" type="noConversion"/>
  <conditionalFormatting sqref="V13:AD44">
    <cfRule type="containsText" dxfId="10" priority="1" operator="containsText" text="FALSE">
      <formula>NOT(ISERROR(SEARCH("FALSE",V13)))</formula>
    </cfRule>
  </conditionalFormatting>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57"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0"/>
  <sheetViews>
    <sheetView zoomScale="85" zoomScaleNormal="85" zoomScaleSheetLayoutView="100" workbookViewId="0"/>
  </sheetViews>
  <sheetFormatPr defaultColWidth="9.1796875" defaultRowHeight="27.75" customHeight="1" x14ac:dyDescent="0.25"/>
  <cols>
    <col min="1" max="1" width="14.54296875" style="47" customWidth="1"/>
    <col min="2" max="2" width="7.26953125" style="47" customWidth="1"/>
    <col min="3" max="3" width="17.1796875" style="47" customWidth="1"/>
    <col min="4" max="4" width="14.7265625" style="55" customWidth="1"/>
    <col min="5" max="5" width="7.1796875" style="55" customWidth="1"/>
    <col min="6" max="6" width="17.26953125" style="55" customWidth="1"/>
    <col min="7" max="7" width="50.7265625" style="55" customWidth="1"/>
    <col min="8" max="8" width="14.7265625" style="55" customWidth="1"/>
    <col min="9" max="9" width="14.7265625" style="56" customWidth="1"/>
    <col min="10" max="11" width="14.7265625" style="57" customWidth="1"/>
    <col min="12" max="15" width="14.7265625" style="47" customWidth="1"/>
    <col min="16" max="17" width="15.54296875" style="47" customWidth="1"/>
    <col min="18" max="16384" width="9.1796875" style="47"/>
  </cols>
  <sheetData>
    <row r="1" spans="1:15" ht="66.75" customHeight="1" x14ac:dyDescent="0.25">
      <c r="A1" s="45" t="s">
        <v>23</v>
      </c>
      <c r="B1" s="45"/>
      <c r="C1" s="231" t="s">
        <v>494</v>
      </c>
      <c r="D1" s="231"/>
      <c r="E1" s="46"/>
      <c r="F1" s="230" t="s">
        <v>55</v>
      </c>
      <c r="G1" s="230"/>
      <c r="H1" s="230"/>
      <c r="I1" s="230"/>
      <c r="J1" s="230"/>
      <c r="K1" s="230"/>
      <c r="L1" s="230"/>
      <c r="M1" s="230"/>
      <c r="N1" s="230"/>
      <c r="O1" s="230"/>
    </row>
    <row r="2" spans="1:15" s="48" customFormat="1" ht="25.5" customHeight="1" x14ac:dyDescent="0.25">
      <c r="A2" s="206" t="str">
        <f>Overview!B4&amp; " - Effective between "&amp;Overview!D4&amp;" and "&amp;Overview!E4&amp;" - "&amp;Overview!F4&amp;" EDCM charges"</f>
        <v>Stark Infra-Electricity Ltd - GSP C - Effective between 01/04/2025 and 31/03/2026 - Draft EDCM charges</v>
      </c>
      <c r="B2" s="206"/>
      <c r="C2" s="206"/>
      <c r="D2" s="206"/>
      <c r="E2" s="206"/>
      <c r="F2" s="206"/>
      <c r="G2" s="206"/>
      <c r="H2" s="206"/>
      <c r="I2" s="206"/>
      <c r="J2" s="206"/>
      <c r="K2" s="206"/>
      <c r="L2" s="206"/>
      <c r="M2" s="206"/>
      <c r="N2" s="206"/>
      <c r="O2" s="206"/>
    </row>
    <row r="3" spans="1:15" s="77" customFormat="1" ht="10.5" customHeight="1" x14ac:dyDescent="0.25">
      <c r="A3" s="76"/>
      <c r="B3" s="76"/>
      <c r="C3" s="76"/>
      <c r="D3" s="76"/>
      <c r="E3" s="76"/>
      <c r="F3" s="76"/>
      <c r="G3" s="76"/>
      <c r="H3" s="76"/>
      <c r="I3" s="76"/>
      <c r="J3" s="76"/>
      <c r="K3" s="76"/>
      <c r="L3" s="76"/>
      <c r="M3" s="76"/>
      <c r="N3" s="76"/>
      <c r="O3" s="76"/>
    </row>
    <row r="4" spans="1:15" s="77" customFormat="1" ht="25.5" customHeight="1" x14ac:dyDescent="0.25">
      <c r="A4" s="206" t="s">
        <v>370</v>
      </c>
      <c r="B4" s="206"/>
      <c r="C4" s="206"/>
      <c r="D4" s="206"/>
      <c r="E4" s="206"/>
      <c r="F4" s="206"/>
      <c r="G4" s="76"/>
      <c r="H4" s="76"/>
      <c r="I4" s="76"/>
      <c r="J4" s="76"/>
      <c r="K4" s="76"/>
      <c r="L4" s="76"/>
      <c r="M4" s="76"/>
      <c r="N4" s="76"/>
      <c r="O4" s="76"/>
    </row>
    <row r="5" spans="1:15" s="77" customFormat="1" ht="25.5" customHeight="1" x14ac:dyDescent="0.25">
      <c r="A5" s="226" t="s">
        <v>16</v>
      </c>
      <c r="B5" s="227"/>
      <c r="C5" s="227"/>
      <c r="D5" s="229" t="s">
        <v>365</v>
      </c>
      <c r="E5" s="229"/>
      <c r="F5" s="229"/>
      <c r="G5" s="76"/>
      <c r="H5" s="76"/>
      <c r="I5" s="76"/>
      <c r="J5" s="76"/>
      <c r="K5" s="76"/>
      <c r="L5" s="76"/>
      <c r="M5" s="76"/>
      <c r="N5" s="76"/>
      <c r="O5" s="76"/>
    </row>
    <row r="6" spans="1:15" s="77" customFormat="1" ht="48" customHeight="1" x14ac:dyDescent="0.25">
      <c r="A6" s="228" t="s">
        <v>363</v>
      </c>
      <c r="B6" s="228"/>
      <c r="C6" s="228"/>
      <c r="D6" s="225" t="s">
        <v>495</v>
      </c>
      <c r="E6" s="225"/>
      <c r="F6" s="225"/>
      <c r="G6" s="76"/>
      <c r="H6" s="76"/>
      <c r="I6" s="76"/>
      <c r="J6" s="76"/>
      <c r="K6" s="76"/>
      <c r="L6" s="76"/>
      <c r="M6" s="76"/>
      <c r="N6" s="76"/>
      <c r="O6" s="76"/>
    </row>
    <row r="7" spans="1:15" s="77" customFormat="1" ht="53.25" customHeight="1" x14ac:dyDescent="0.25">
      <c r="A7" s="228" t="s">
        <v>364</v>
      </c>
      <c r="B7" s="228"/>
      <c r="C7" s="228"/>
      <c r="D7" s="225" t="s">
        <v>495</v>
      </c>
      <c r="E7" s="225"/>
      <c r="F7" s="225"/>
      <c r="G7" s="76"/>
      <c r="H7" s="76"/>
      <c r="I7" s="76"/>
      <c r="J7" s="76"/>
      <c r="K7" s="76"/>
      <c r="L7" s="76"/>
      <c r="M7" s="76"/>
      <c r="N7" s="76"/>
      <c r="O7" s="76"/>
    </row>
    <row r="8" spans="1:15" s="77" customFormat="1" ht="25.5" customHeight="1" x14ac:dyDescent="0.25">
      <c r="A8" s="228" t="s">
        <v>17</v>
      </c>
      <c r="B8" s="228"/>
      <c r="C8" s="228"/>
      <c r="D8" s="225" t="s">
        <v>18</v>
      </c>
      <c r="E8" s="225"/>
      <c r="F8" s="225"/>
      <c r="G8" s="76"/>
      <c r="H8" s="76"/>
      <c r="I8" s="76"/>
      <c r="J8" s="76"/>
      <c r="K8" s="76"/>
      <c r="L8" s="76"/>
      <c r="M8" s="76"/>
      <c r="N8" s="76"/>
      <c r="O8" s="76"/>
    </row>
    <row r="9" spans="1:15" s="77" customFormat="1" ht="10.5" customHeight="1" x14ac:dyDescent="0.25">
      <c r="A9" s="76"/>
      <c r="B9" s="76"/>
      <c r="C9" s="76"/>
      <c r="D9" s="76"/>
      <c r="E9" s="76"/>
      <c r="F9" s="76"/>
      <c r="G9" s="76"/>
      <c r="H9" s="76"/>
      <c r="I9" s="76"/>
      <c r="J9" s="76"/>
      <c r="K9" s="76"/>
      <c r="L9" s="76"/>
      <c r="M9" s="76"/>
      <c r="N9" s="76"/>
      <c r="O9" s="76"/>
    </row>
    <row r="10" spans="1:15" ht="63.75" customHeight="1" x14ac:dyDescent="0.25">
      <c r="A10" s="49" t="s">
        <v>354</v>
      </c>
      <c r="B10" s="50" t="s">
        <v>311</v>
      </c>
      <c r="C10" s="49" t="s">
        <v>312</v>
      </c>
      <c r="D10" s="49" t="s">
        <v>356</v>
      </c>
      <c r="E10" s="50" t="s">
        <v>311</v>
      </c>
      <c r="F10" s="49" t="s">
        <v>313</v>
      </c>
      <c r="G10" s="51" t="s">
        <v>54</v>
      </c>
      <c r="H10" s="52" t="s">
        <v>482</v>
      </c>
      <c r="I10" s="51" t="s">
        <v>357</v>
      </c>
      <c r="J10" s="51" t="s">
        <v>478</v>
      </c>
      <c r="K10" s="131" t="s">
        <v>543</v>
      </c>
      <c r="L10" s="52" t="s">
        <v>483</v>
      </c>
      <c r="M10" s="51" t="s">
        <v>358</v>
      </c>
      <c r="N10" s="51" t="s">
        <v>479</v>
      </c>
      <c r="O10" s="131" t="s">
        <v>544</v>
      </c>
    </row>
    <row r="11" spans="1:15" ht="12.5" x14ac:dyDescent="0.25">
      <c r="A11" s="41"/>
      <c r="B11" s="87"/>
      <c r="C11" s="53"/>
      <c r="D11" s="42"/>
      <c r="E11" s="87"/>
      <c r="F11" s="53"/>
      <c r="G11" s="54"/>
      <c r="H11" s="58"/>
      <c r="I11" s="59"/>
      <c r="J11" s="59"/>
      <c r="K11" s="59"/>
      <c r="L11" s="60"/>
      <c r="M11" s="61"/>
      <c r="N11" s="61"/>
      <c r="O11" s="61"/>
    </row>
    <row r="12" spans="1:15" ht="15" customHeight="1" x14ac:dyDescent="0.25">
      <c r="A12" s="41"/>
      <c r="B12" s="87"/>
      <c r="C12" s="53"/>
      <c r="D12" s="42"/>
      <c r="E12" s="87"/>
      <c r="F12" s="53"/>
      <c r="G12" s="54"/>
      <c r="H12" s="58"/>
      <c r="I12" s="59"/>
      <c r="J12" s="59"/>
      <c r="K12" s="59"/>
      <c r="L12" s="60"/>
      <c r="M12" s="61"/>
      <c r="N12" s="61"/>
      <c r="O12" s="61"/>
    </row>
    <row r="13" spans="1:15" ht="15" customHeight="1" x14ac:dyDescent="0.25">
      <c r="A13" s="41"/>
      <c r="B13" s="87"/>
      <c r="C13" s="53"/>
      <c r="D13" s="42"/>
      <c r="E13" s="87"/>
      <c r="F13" s="53"/>
      <c r="G13" s="54"/>
      <c r="H13" s="58"/>
      <c r="I13" s="59"/>
      <c r="J13" s="59"/>
      <c r="K13" s="59"/>
      <c r="L13" s="60"/>
      <c r="M13" s="61"/>
      <c r="N13" s="61"/>
      <c r="O13" s="61"/>
    </row>
    <row r="14" spans="1:15" ht="15" customHeight="1" x14ac:dyDescent="0.25">
      <c r="A14" s="41"/>
      <c r="B14" s="87"/>
      <c r="C14" s="53"/>
      <c r="D14" s="42"/>
      <c r="E14" s="87"/>
      <c r="F14" s="53"/>
      <c r="G14" s="54"/>
      <c r="H14" s="58"/>
      <c r="I14" s="59"/>
      <c r="J14" s="59"/>
      <c r="K14" s="59"/>
      <c r="L14" s="60"/>
      <c r="M14" s="61"/>
      <c r="N14" s="61"/>
      <c r="O14" s="61"/>
    </row>
    <row r="15" spans="1:15" ht="15" customHeight="1" x14ac:dyDescent="0.25">
      <c r="A15" s="41"/>
      <c r="B15" s="87"/>
      <c r="C15" s="53"/>
      <c r="D15" s="42"/>
      <c r="E15" s="87"/>
      <c r="F15" s="53"/>
      <c r="G15" s="54"/>
      <c r="H15" s="58"/>
      <c r="I15" s="59"/>
      <c r="J15" s="59"/>
      <c r="K15" s="59"/>
      <c r="L15" s="60"/>
      <c r="M15" s="61"/>
      <c r="N15" s="61"/>
      <c r="O15" s="61"/>
    </row>
    <row r="16" spans="1:15" ht="15" customHeight="1" x14ac:dyDescent="0.25">
      <c r="A16" s="41"/>
      <c r="B16" s="87"/>
      <c r="C16" s="53"/>
      <c r="D16" s="42"/>
      <c r="E16" s="87"/>
      <c r="F16" s="53"/>
      <c r="G16" s="54"/>
      <c r="H16" s="58"/>
      <c r="I16" s="59"/>
      <c r="J16" s="59"/>
      <c r="K16" s="59"/>
      <c r="L16" s="60"/>
      <c r="M16" s="61"/>
      <c r="N16" s="61"/>
      <c r="O16" s="61"/>
    </row>
    <row r="17" spans="1:15" ht="15" customHeight="1" x14ac:dyDescent="0.25">
      <c r="A17" s="41"/>
      <c r="B17" s="87"/>
      <c r="C17" s="53"/>
      <c r="D17" s="42"/>
      <c r="E17" s="87"/>
      <c r="F17" s="53"/>
      <c r="G17" s="54"/>
      <c r="H17" s="58"/>
      <c r="I17" s="59"/>
      <c r="J17" s="59"/>
      <c r="K17" s="59"/>
      <c r="L17" s="60"/>
      <c r="M17" s="61"/>
      <c r="N17" s="61"/>
      <c r="O17" s="61"/>
    </row>
    <row r="18" spans="1:15" ht="15" customHeight="1" x14ac:dyDescent="0.25">
      <c r="A18" s="41"/>
      <c r="B18" s="87"/>
      <c r="C18" s="53"/>
      <c r="D18" s="42"/>
      <c r="E18" s="87"/>
      <c r="F18" s="53"/>
      <c r="G18" s="54"/>
      <c r="H18" s="58"/>
      <c r="I18" s="59"/>
      <c r="J18" s="59"/>
      <c r="K18" s="59"/>
      <c r="L18" s="60"/>
      <c r="M18" s="61"/>
      <c r="N18" s="61"/>
      <c r="O18" s="61"/>
    </row>
    <row r="19" spans="1:15" ht="15" customHeight="1" x14ac:dyDescent="0.25">
      <c r="A19" s="41"/>
      <c r="B19" s="87"/>
      <c r="C19" s="53"/>
      <c r="D19" s="42"/>
      <c r="E19" s="87"/>
      <c r="F19" s="53"/>
      <c r="G19" s="54"/>
      <c r="H19" s="58"/>
      <c r="I19" s="59"/>
      <c r="J19" s="59"/>
      <c r="K19" s="59"/>
      <c r="L19" s="60"/>
      <c r="M19" s="61"/>
      <c r="N19" s="61"/>
      <c r="O19" s="61"/>
    </row>
    <row r="20" spans="1:15" ht="15" customHeight="1" x14ac:dyDescent="0.25">
      <c r="A20" s="41"/>
      <c r="B20" s="87"/>
      <c r="C20" s="53"/>
      <c r="D20" s="42"/>
      <c r="E20" s="87"/>
      <c r="F20" s="53"/>
      <c r="G20" s="54"/>
      <c r="H20" s="58"/>
      <c r="I20" s="59"/>
      <c r="J20" s="59"/>
      <c r="K20" s="59"/>
      <c r="L20" s="60"/>
      <c r="M20" s="61"/>
      <c r="N20" s="61"/>
      <c r="O20" s="61"/>
    </row>
    <row r="21" spans="1:15" ht="15" customHeight="1" x14ac:dyDescent="0.25">
      <c r="A21" s="41"/>
      <c r="B21" s="87"/>
      <c r="C21" s="53"/>
      <c r="D21" s="42"/>
      <c r="E21" s="87"/>
      <c r="F21" s="53"/>
      <c r="G21" s="54"/>
      <c r="H21" s="58"/>
      <c r="I21" s="59"/>
      <c r="J21" s="59"/>
      <c r="K21" s="59"/>
      <c r="L21" s="60"/>
      <c r="M21" s="61"/>
      <c r="N21" s="61"/>
      <c r="O21" s="61"/>
    </row>
    <row r="22" spans="1:15" ht="15" customHeight="1" x14ac:dyDescent="0.25">
      <c r="A22" s="41"/>
      <c r="B22" s="87"/>
      <c r="C22" s="53"/>
      <c r="D22" s="42"/>
      <c r="E22" s="87"/>
      <c r="F22" s="53"/>
      <c r="G22" s="54"/>
      <c r="H22" s="58"/>
      <c r="I22" s="59"/>
      <c r="J22" s="59"/>
      <c r="K22" s="59"/>
      <c r="L22" s="60"/>
      <c r="M22" s="61"/>
      <c r="N22" s="61"/>
      <c r="O22" s="61"/>
    </row>
    <row r="23" spans="1:15" ht="15" customHeight="1" x14ac:dyDescent="0.25">
      <c r="A23" s="41"/>
      <c r="B23" s="87"/>
      <c r="C23" s="53"/>
      <c r="D23" s="42"/>
      <c r="E23" s="87"/>
      <c r="F23" s="53"/>
      <c r="G23" s="54"/>
      <c r="H23" s="58"/>
      <c r="I23" s="59"/>
      <c r="J23" s="59"/>
      <c r="K23" s="59"/>
      <c r="L23" s="60"/>
      <c r="M23" s="61"/>
      <c r="N23" s="61"/>
      <c r="O23" s="61"/>
    </row>
    <row r="24" spans="1:15" ht="15" customHeight="1" x14ac:dyDescent="0.25">
      <c r="A24" s="41"/>
      <c r="B24" s="87"/>
      <c r="C24" s="53"/>
      <c r="D24" s="42"/>
      <c r="E24" s="87"/>
      <c r="F24" s="53"/>
      <c r="G24" s="54"/>
      <c r="H24" s="58"/>
      <c r="I24" s="59"/>
      <c r="J24" s="59"/>
      <c r="K24" s="59"/>
      <c r="L24" s="60"/>
      <c r="M24" s="61"/>
      <c r="N24" s="61"/>
      <c r="O24" s="61"/>
    </row>
    <row r="25" spans="1:15" ht="15" customHeight="1" x14ac:dyDescent="0.25">
      <c r="A25" s="41"/>
      <c r="B25" s="87"/>
      <c r="C25" s="53"/>
      <c r="D25" s="42"/>
      <c r="E25" s="87"/>
      <c r="F25" s="53"/>
      <c r="G25" s="54"/>
      <c r="H25" s="58"/>
      <c r="I25" s="59"/>
      <c r="J25" s="59"/>
      <c r="K25" s="59"/>
      <c r="L25" s="60"/>
      <c r="M25" s="61"/>
      <c r="N25" s="61"/>
      <c r="O25" s="61"/>
    </row>
    <row r="26" spans="1:15" ht="15" customHeight="1" x14ac:dyDescent="0.25">
      <c r="A26" s="41"/>
      <c r="B26" s="87"/>
      <c r="C26" s="53"/>
      <c r="D26" s="42"/>
      <c r="E26" s="87"/>
      <c r="F26" s="53"/>
      <c r="G26" s="54"/>
      <c r="H26" s="58"/>
      <c r="I26" s="59"/>
      <c r="J26" s="59"/>
      <c r="K26" s="59"/>
      <c r="L26" s="60"/>
      <c r="M26" s="61"/>
      <c r="N26" s="61"/>
      <c r="O26" s="61"/>
    </row>
    <row r="27" spans="1:15" ht="15" customHeight="1" x14ac:dyDescent="0.25">
      <c r="A27" s="41"/>
      <c r="B27" s="87"/>
      <c r="C27" s="53"/>
      <c r="D27" s="42"/>
      <c r="E27" s="87"/>
      <c r="F27" s="53"/>
      <c r="G27" s="54"/>
      <c r="H27" s="58"/>
      <c r="I27" s="59"/>
      <c r="J27" s="59"/>
      <c r="K27" s="59"/>
      <c r="L27" s="60"/>
      <c r="M27" s="61"/>
      <c r="N27" s="61"/>
      <c r="O27" s="61"/>
    </row>
    <row r="28" spans="1:15" ht="15" customHeight="1" x14ac:dyDescent="0.25">
      <c r="A28" s="41"/>
      <c r="B28" s="87"/>
      <c r="C28" s="53"/>
      <c r="D28" s="42"/>
      <c r="E28" s="87"/>
      <c r="F28" s="53"/>
      <c r="G28" s="54"/>
      <c r="H28" s="58"/>
      <c r="I28" s="59"/>
      <c r="J28" s="59"/>
      <c r="K28" s="59"/>
      <c r="L28" s="60"/>
      <c r="M28" s="61"/>
      <c r="N28" s="61"/>
      <c r="O28" s="61"/>
    </row>
    <row r="29" spans="1:15" ht="15" customHeight="1" x14ac:dyDescent="0.25">
      <c r="A29" s="41"/>
      <c r="B29" s="87"/>
      <c r="C29" s="53"/>
      <c r="D29" s="42"/>
      <c r="E29" s="87"/>
      <c r="F29" s="53"/>
      <c r="G29" s="54"/>
      <c r="H29" s="58"/>
      <c r="I29" s="59"/>
      <c r="J29" s="59"/>
      <c r="K29" s="59"/>
      <c r="L29" s="60"/>
      <c r="M29" s="61"/>
      <c r="N29" s="61"/>
      <c r="O29" s="61"/>
    </row>
    <row r="30" spans="1:15" ht="15" customHeight="1" x14ac:dyDescent="0.25">
      <c r="A30" s="41"/>
      <c r="B30" s="87"/>
      <c r="C30" s="53"/>
      <c r="D30" s="42"/>
      <c r="E30" s="87"/>
      <c r="F30" s="53"/>
      <c r="G30" s="54"/>
      <c r="H30" s="58"/>
      <c r="I30" s="59"/>
      <c r="J30" s="59"/>
      <c r="K30" s="59"/>
      <c r="L30" s="60"/>
      <c r="M30" s="61"/>
      <c r="N30" s="61"/>
      <c r="O30" s="61"/>
    </row>
    <row r="31" spans="1:15" ht="15" customHeight="1" x14ac:dyDescent="0.25">
      <c r="A31" s="41"/>
      <c r="B31" s="87"/>
      <c r="C31" s="53"/>
      <c r="D31" s="42"/>
      <c r="E31" s="87"/>
      <c r="F31" s="53"/>
      <c r="G31" s="54"/>
      <c r="H31" s="58"/>
      <c r="I31" s="59"/>
      <c r="J31" s="59"/>
      <c r="K31" s="59"/>
      <c r="L31" s="60"/>
      <c r="M31" s="61"/>
      <c r="N31" s="61"/>
      <c r="O31" s="61"/>
    </row>
    <row r="32" spans="1:15" ht="15" customHeight="1" x14ac:dyDescent="0.25">
      <c r="A32" s="41"/>
      <c r="B32" s="87"/>
      <c r="C32" s="53"/>
      <c r="D32" s="42"/>
      <c r="E32" s="87"/>
      <c r="F32" s="53"/>
      <c r="G32" s="54"/>
      <c r="H32" s="58"/>
      <c r="I32" s="59"/>
      <c r="J32" s="59"/>
      <c r="K32" s="59"/>
      <c r="L32" s="60"/>
      <c r="M32" s="61"/>
      <c r="N32" s="61"/>
      <c r="O32" s="61"/>
    </row>
    <row r="33" spans="1:15" ht="15" customHeight="1" x14ac:dyDescent="0.25">
      <c r="A33" s="41"/>
      <c r="B33" s="87"/>
      <c r="C33" s="53"/>
      <c r="D33" s="42"/>
      <c r="E33" s="87"/>
      <c r="F33" s="53"/>
      <c r="G33" s="54"/>
      <c r="H33" s="58"/>
      <c r="I33" s="59"/>
      <c r="J33" s="59"/>
      <c r="K33" s="59"/>
      <c r="L33" s="60"/>
      <c r="M33" s="61"/>
      <c r="N33" s="61"/>
      <c r="O33" s="61"/>
    </row>
    <row r="34" spans="1:15" ht="15" customHeight="1" x14ac:dyDescent="0.25">
      <c r="A34" s="41"/>
      <c r="B34" s="87"/>
      <c r="C34" s="53"/>
      <c r="D34" s="42"/>
      <c r="E34" s="87"/>
      <c r="F34" s="53"/>
      <c r="G34" s="54"/>
      <c r="H34" s="58"/>
      <c r="I34" s="59"/>
      <c r="J34" s="59"/>
      <c r="K34" s="59"/>
      <c r="L34" s="60"/>
      <c r="M34" s="61"/>
      <c r="N34" s="61"/>
      <c r="O34" s="61"/>
    </row>
    <row r="35" spans="1:15" ht="15" customHeight="1" x14ac:dyDescent="0.25">
      <c r="A35" s="41"/>
      <c r="B35" s="87"/>
      <c r="C35" s="53"/>
      <c r="D35" s="42"/>
      <c r="E35" s="87"/>
      <c r="F35" s="53"/>
      <c r="G35" s="54"/>
      <c r="H35" s="58"/>
      <c r="I35" s="59"/>
      <c r="J35" s="59"/>
      <c r="K35" s="59"/>
      <c r="L35" s="60"/>
      <c r="M35" s="61"/>
      <c r="N35" s="61"/>
      <c r="O35" s="61"/>
    </row>
    <row r="36" spans="1:15" ht="15" customHeight="1" x14ac:dyDescent="0.25">
      <c r="A36" s="41"/>
      <c r="B36" s="87"/>
      <c r="C36" s="53"/>
      <c r="D36" s="42"/>
      <c r="E36" s="87"/>
      <c r="F36" s="53"/>
      <c r="G36" s="54"/>
      <c r="H36" s="58"/>
      <c r="I36" s="59"/>
      <c r="J36" s="59"/>
      <c r="K36" s="59"/>
      <c r="L36" s="60"/>
      <c r="M36" s="61"/>
      <c r="N36" s="61"/>
      <c r="O36" s="61"/>
    </row>
    <row r="37" spans="1:15" ht="15" customHeight="1" x14ac:dyDescent="0.25">
      <c r="A37" s="41"/>
      <c r="B37" s="87"/>
      <c r="C37" s="53"/>
      <c r="D37" s="42"/>
      <c r="E37" s="87"/>
      <c r="F37" s="53"/>
      <c r="G37" s="54"/>
      <c r="H37" s="58"/>
      <c r="I37" s="59"/>
      <c r="J37" s="59"/>
      <c r="K37" s="59"/>
      <c r="L37" s="60"/>
      <c r="M37" s="61"/>
      <c r="N37" s="61"/>
      <c r="O37" s="61"/>
    </row>
    <row r="38" spans="1:15" ht="15" customHeight="1" x14ac:dyDescent="0.25">
      <c r="A38" s="41"/>
      <c r="B38" s="87"/>
      <c r="C38" s="53"/>
      <c r="D38" s="42"/>
      <c r="E38" s="87"/>
      <c r="F38" s="53"/>
      <c r="G38" s="54"/>
      <c r="H38" s="58"/>
      <c r="I38" s="59"/>
      <c r="J38" s="59"/>
      <c r="K38" s="59"/>
      <c r="L38" s="60"/>
      <c r="M38" s="61"/>
      <c r="N38" s="61"/>
      <c r="O38" s="61"/>
    </row>
    <row r="39" spans="1:15" ht="15" customHeight="1" x14ac:dyDescent="0.25">
      <c r="A39" s="41"/>
      <c r="B39" s="87"/>
      <c r="C39" s="53"/>
      <c r="D39" s="42"/>
      <c r="E39" s="87"/>
      <c r="F39" s="53"/>
      <c r="G39" s="54"/>
      <c r="H39" s="58"/>
      <c r="I39" s="59"/>
      <c r="J39" s="59"/>
      <c r="K39" s="59"/>
      <c r="L39" s="60"/>
      <c r="M39" s="61"/>
      <c r="N39" s="61"/>
      <c r="O39" s="61"/>
    </row>
    <row r="40" spans="1:15" ht="15" customHeight="1" x14ac:dyDescent="0.25">
      <c r="A40" s="41"/>
      <c r="B40" s="87"/>
      <c r="C40" s="53"/>
      <c r="D40" s="42"/>
      <c r="E40" s="87"/>
      <c r="F40" s="53"/>
      <c r="G40" s="54"/>
      <c r="H40" s="58"/>
      <c r="I40" s="59"/>
      <c r="J40" s="59"/>
      <c r="K40" s="59"/>
      <c r="L40" s="60"/>
      <c r="M40" s="61"/>
      <c r="N40" s="61"/>
      <c r="O40" s="61"/>
    </row>
    <row r="41" spans="1:15" ht="15" customHeight="1" x14ac:dyDescent="0.25">
      <c r="A41" s="41"/>
      <c r="B41" s="87"/>
      <c r="C41" s="53"/>
      <c r="D41" s="42"/>
      <c r="E41" s="87"/>
      <c r="F41" s="53"/>
      <c r="G41" s="54"/>
      <c r="H41" s="58"/>
      <c r="I41" s="59"/>
      <c r="J41" s="59"/>
      <c r="K41" s="59"/>
      <c r="L41" s="60"/>
      <c r="M41" s="61"/>
      <c r="N41" s="61"/>
      <c r="O41" s="61"/>
    </row>
    <row r="42" spans="1:15" ht="15" customHeight="1" x14ac:dyDescent="0.25">
      <c r="A42" s="41"/>
      <c r="B42" s="87"/>
      <c r="C42" s="53"/>
      <c r="D42" s="42"/>
      <c r="E42" s="87"/>
      <c r="F42" s="53"/>
      <c r="G42" s="54"/>
      <c r="H42" s="58"/>
      <c r="I42" s="59"/>
      <c r="J42" s="59"/>
      <c r="K42" s="59"/>
      <c r="L42" s="60"/>
      <c r="M42" s="61"/>
      <c r="N42" s="61"/>
      <c r="O42" s="61"/>
    </row>
    <row r="43" spans="1:15" ht="15" customHeight="1" x14ac:dyDescent="0.25">
      <c r="A43" s="41"/>
      <c r="B43" s="87"/>
      <c r="C43" s="53"/>
      <c r="D43" s="42"/>
      <c r="E43" s="87"/>
      <c r="F43" s="53"/>
      <c r="G43" s="54"/>
      <c r="H43" s="58"/>
      <c r="I43" s="59"/>
      <c r="J43" s="59"/>
      <c r="K43" s="59"/>
      <c r="L43" s="60"/>
      <c r="M43" s="61"/>
      <c r="N43" s="61"/>
      <c r="O43" s="61"/>
    </row>
    <row r="44" spans="1:15" ht="15" customHeight="1" x14ac:dyDescent="0.25">
      <c r="A44" s="41"/>
      <c r="B44" s="87"/>
      <c r="C44" s="53"/>
      <c r="D44" s="42"/>
      <c r="E44" s="87"/>
      <c r="F44" s="53"/>
      <c r="G44" s="54"/>
      <c r="H44" s="58"/>
      <c r="I44" s="59"/>
      <c r="J44" s="59"/>
      <c r="K44" s="59"/>
      <c r="L44" s="60"/>
      <c r="M44" s="61"/>
      <c r="N44" s="61"/>
      <c r="O44" s="61"/>
    </row>
    <row r="45" spans="1:15" ht="15" customHeight="1" x14ac:dyDescent="0.25">
      <c r="A45" s="41"/>
      <c r="B45" s="87"/>
      <c r="C45" s="53"/>
      <c r="D45" s="42"/>
      <c r="E45" s="87"/>
      <c r="F45" s="53"/>
      <c r="G45" s="54"/>
      <c r="H45" s="58"/>
      <c r="I45" s="59"/>
      <c r="J45" s="59"/>
      <c r="K45" s="59"/>
      <c r="L45" s="60"/>
      <c r="M45" s="61"/>
      <c r="N45" s="61"/>
      <c r="O45" s="61"/>
    </row>
    <row r="46" spans="1:15" ht="15" customHeight="1" x14ac:dyDescent="0.25">
      <c r="A46" s="41"/>
      <c r="B46" s="87"/>
      <c r="C46" s="53"/>
      <c r="D46" s="42"/>
      <c r="E46" s="87"/>
      <c r="F46" s="53"/>
      <c r="G46" s="54"/>
      <c r="H46" s="58"/>
      <c r="I46" s="59"/>
      <c r="J46" s="59"/>
      <c r="K46" s="59"/>
      <c r="L46" s="60"/>
      <c r="M46" s="61"/>
      <c r="N46" s="61"/>
      <c r="O46" s="61"/>
    </row>
    <row r="47" spans="1:15" ht="15" customHeight="1" x14ac:dyDescent="0.25">
      <c r="A47" s="41"/>
      <c r="B47" s="87"/>
      <c r="C47" s="53"/>
      <c r="D47" s="42"/>
      <c r="E47" s="87"/>
      <c r="F47" s="53"/>
      <c r="G47" s="54"/>
      <c r="H47" s="58"/>
      <c r="I47" s="59"/>
      <c r="J47" s="59"/>
      <c r="K47" s="59"/>
      <c r="L47" s="60"/>
      <c r="M47" s="61"/>
      <c r="N47" s="61"/>
      <c r="O47" s="61"/>
    </row>
    <row r="48" spans="1:15" ht="15" customHeight="1" x14ac:dyDescent="0.25">
      <c r="A48" s="41"/>
      <c r="B48" s="87"/>
      <c r="C48" s="53"/>
      <c r="D48" s="42"/>
      <c r="E48" s="87"/>
      <c r="F48" s="53"/>
      <c r="G48" s="54"/>
      <c r="H48" s="58"/>
      <c r="I48" s="59"/>
      <c r="J48" s="59"/>
      <c r="K48" s="59"/>
      <c r="L48" s="60"/>
      <c r="M48" s="61"/>
      <c r="N48" s="61"/>
      <c r="O48" s="61"/>
    </row>
    <row r="49" spans="1:15" ht="15" customHeight="1" x14ac:dyDescent="0.25">
      <c r="A49" s="41"/>
      <c r="B49" s="87"/>
      <c r="C49" s="53"/>
      <c r="D49" s="42"/>
      <c r="E49" s="87"/>
      <c r="F49" s="53"/>
      <c r="G49" s="54"/>
      <c r="H49" s="58"/>
      <c r="I49" s="59"/>
      <c r="J49" s="59"/>
      <c r="K49" s="59"/>
      <c r="L49" s="60"/>
      <c r="M49" s="61"/>
      <c r="N49" s="61"/>
      <c r="O49" s="61"/>
    </row>
    <row r="50" spans="1:15" ht="15" customHeight="1" x14ac:dyDescent="0.25">
      <c r="A50" s="41"/>
      <c r="B50" s="87"/>
      <c r="C50" s="53"/>
      <c r="D50" s="42"/>
      <c r="E50" s="87"/>
      <c r="F50" s="53"/>
      <c r="G50" s="54"/>
      <c r="H50" s="58"/>
      <c r="I50" s="59"/>
      <c r="J50" s="59"/>
      <c r="K50" s="59"/>
      <c r="L50" s="60"/>
      <c r="M50" s="61"/>
      <c r="N50" s="61"/>
      <c r="O50" s="61"/>
    </row>
    <row r="51" spans="1:15" ht="15" customHeight="1" x14ac:dyDescent="0.25">
      <c r="A51" s="41"/>
      <c r="B51" s="87"/>
      <c r="C51" s="53"/>
      <c r="D51" s="42"/>
      <c r="E51" s="87"/>
      <c r="F51" s="53"/>
      <c r="G51" s="54"/>
      <c r="H51" s="58"/>
      <c r="I51" s="59"/>
      <c r="J51" s="59"/>
      <c r="K51" s="59"/>
      <c r="L51" s="60"/>
      <c r="M51" s="61"/>
      <c r="N51" s="61"/>
      <c r="O51" s="61"/>
    </row>
    <row r="52" spans="1:15" ht="15" customHeight="1" x14ac:dyDescent="0.25">
      <c r="A52" s="41"/>
      <c r="B52" s="87"/>
      <c r="C52" s="53"/>
      <c r="D52" s="42"/>
      <c r="E52" s="87"/>
      <c r="F52" s="53"/>
      <c r="G52" s="54"/>
      <c r="H52" s="58"/>
      <c r="I52" s="59"/>
      <c r="J52" s="59"/>
      <c r="K52" s="59"/>
      <c r="L52" s="60"/>
      <c r="M52" s="61"/>
      <c r="N52" s="61"/>
      <c r="O52" s="61"/>
    </row>
    <row r="53" spans="1:15" ht="15" customHeight="1" x14ac:dyDescent="0.25">
      <c r="A53" s="41"/>
      <c r="B53" s="87"/>
      <c r="C53" s="53"/>
      <c r="D53" s="42"/>
      <c r="E53" s="87"/>
      <c r="F53" s="53"/>
      <c r="G53" s="54"/>
      <c r="H53" s="58"/>
      <c r="I53" s="59"/>
      <c r="J53" s="59"/>
      <c r="K53" s="59"/>
      <c r="L53" s="60"/>
      <c r="M53" s="61"/>
      <c r="N53" s="61"/>
      <c r="O53" s="61"/>
    </row>
    <row r="54" spans="1:15" ht="15" customHeight="1" x14ac:dyDescent="0.25">
      <c r="A54" s="41"/>
      <c r="B54" s="87"/>
      <c r="C54" s="53"/>
      <c r="D54" s="42"/>
      <c r="E54" s="87"/>
      <c r="F54" s="53"/>
      <c r="G54" s="54"/>
      <c r="H54" s="58"/>
      <c r="I54" s="59"/>
      <c r="J54" s="59"/>
      <c r="K54" s="59"/>
      <c r="L54" s="60"/>
      <c r="M54" s="61"/>
      <c r="N54" s="61"/>
      <c r="O54" s="61"/>
    </row>
    <row r="55" spans="1:15" ht="15" customHeight="1" x14ac:dyDescent="0.25">
      <c r="A55" s="41"/>
      <c r="B55" s="87"/>
      <c r="C55" s="53"/>
      <c r="D55" s="42"/>
      <c r="E55" s="87"/>
      <c r="F55" s="53"/>
      <c r="G55" s="54"/>
      <c r="H55" s="58"/>
      <c r="I55" s="59"/>
      <c r="J55" s="59"/>
      <c r="K55" s="59"/>
      <c r="L55" s="60"/>
      <c r="M55" s="61"/>
      <c r="N55" s="61"/>
      <c r="O55" s="61"/>
    </row>
    <row r="56" spans="1:15" ht="15" customHeight="1" x14ac:dyDescent="0.25">
      <c r="A56" s="41"/>
      <c r="B56" s="87"/>
      <c r="C56" s="53"/>
      <c r="D56" s="42"/>
      <c r="E56" s="87"/>
      <c r="F56" s="53"/>
      <c r="G56" s="54"/>
      <c r="H56" s="58"/>
      <c r="I56" s="59"/>
      <c r="J56" s="59"/>
      <c r="K56" s="59"/>
      <c r="L56" s="60"/>
      <c r="M56" s="61"/>
      <c r="N56" s="61"/>
      <c r="O56" s="61"/>
    </row>
    <row r="57" spans="1:15" ht="15" customHeight="1" x14ac:dyDescent="0.25">
      <c r="A57" s="41"/>
      <c r="B57" s="87"/>
      <c r="C57" s="53"/>
      <c r="D57" s="42"/>
      <c r="E57" s="87"/>
      <c r="F57" s="53"/>
      <c r="G57" s="54"/>
      <c r="H57" s="58"/>
      <c r="I57" s="59"/>
      <c r="J57" s="59"/>
      <c r="K57" s="59"/>
      <c r="L57" s="60"/>
      <c r="M57" s="61"/>
      <c r="N57" s="61"/>
      <c r="O57" s="61"/>
    </row>
    <row r="58" spans="1:15" ht="15" customHeight="1" x14ac:dyDescent="0.25">
      <c r="A58" s="41"/>
      <c r="B58" s="87"/>
      <c r="C58" s="53"/>
      <c r="D58" s="42"/>
      <c r="E58" s="87"/>
      <c r="F58" s="53"/>
      <c r="G58" s="54"/>
      <c r="H58" s="58"/>
      <c r="I58" s="59"/>
      <c r="J58" s="59"/>
      <c r="K58" s="59"/>
      <c r="L58" s="60"/>
      <c r="M58" s="61"/>
      <c r="N58" s="61"/>
      <c r="O58" s="61"/>
    </row>
    <row r="59" spans="1:15" ht="15" customHeight="1" x14ac:dyDescent="0.25">
      <c r="A59" s="41"/>
      <c r="B59" s="87"/>
      <c r="C59" s="53"/>
      <c r="D59" s="42"/>
      <c r="E59" s="87"/>
      <c r="F59" s="53"/>
      <c r="G59" s="54"/>
      <c r="H59" s="58"/>
      <c r="I59" s="59"/>
      <c r="J59" s="59"/>
      <c r="K59" s="59"/>
      <c r="L59" s="60"/>
      <c r="M59" s="61"/>
      <c r="N59" s="61"/>
      <c r="O59" s="61"/>
    </row>
    <row r="60" spans="1:15" ht="15" customHeight="1" x14ac:dyDescent="0.25">
      <c r="A60" s="41"/>
      <c r="B60" s="87"/>
      <c r="C60" s="53"/>
      <c r="D60" s="42"/>
      <c r="E60" s="87"/>
      <c r="F60" s="53"/>
      <c r="G60" s="54"/>
      <c r="H60" s="58"/>
      <c r="I60" s="59"/>
      <c r="J60" s="59"/>
      <c r="K60" s="59"/>
      <c r="L60" s="60"/>
      <c r="M60" s="61"/>
      <c r="N60" s="61"/>
      <c r="O60" s="61"/>
    </row>
    <row r="61" spans="1:15" ht="15" customHeight="1" x14ac:dyDescent="0.25">
      <c r="A61" s="41"/>
      <c r="B61" s="87"/>
      <c r="C61" s="53"/>
      <c r="D61" s="42"/>
      <c r="E61" s="87"/>
      <c r="F61" s="53"/>
      <c r="G61" s="54"/>
      <c r="H61" s="58"/>
      <c r="I61" s="59"/>
      <c r="J61" s="59"/>
      <c r="K61" s="59"/>
      <c r="L61" s="60"/>
      <c r="M61" s="61"/>
      <c r="N61" s="61"/>
      <c r="O61" s="61"/>
    </row>
    <row r="62" spans="1:15" ht="15" customHeight="1" x14ac:dyDescent="0.25">
      <c r="A62" s="41"/>
      <c r="B62" s="87"/>
      <c r="C62" s="53"/>
      <c r="D62" s="42"/>
      <c r="E62" s="87"/>
      <c r="F62" s="53"/>
      <c r="G62" s="54"/>
      <c r="H62" s="58"/>
      <c r="I62" s="59"/>
      <c r="J62" s="59"/>
      <c r="K62" s="59"/>
      <c r="L62" s="60"/>
      <c r="M62" s="61"/>
      <c r="N62" s="61"/>
      <c r="O62" s="61"/>
    </row>
    <row r="63" spans="1:15" ht="15" customHeight="1" x14ac:dyDescent="0.25">
      <c r="A63" s="41"/>
      <c r="B63" s="87"/>
      <c r="C63" s="53"/>
      <c r="D63" s="42"/>
      <c r="E63" s="87"/>
      <c r="F63" s="53"/>
      <c r="G63" s="54"/>
      <c r="H63" s="58"/>
      <c r="I63" s="59"/>
      <c r="J63" s="59"/>
      <c r="K63" s="59"/>
      <c r="L63" s="60"/>
      <c r="M63" s="61"/>
      <c r="N63" s="61"/>
      <c r="O63" s="61"/>
    </row>
    <row r="64" spans="1:15" ht="15" customHeight="1" x14ac:dyDescent="0.25">
      <c r="A64" s="41"/>
      <c r="B64" s="87"/>
      <c r="C64" s="53"/>
      <c r="D64" s="42"/>
      <c r="E64" s="87"/>
      <c r="F64" s="53"/>
      <c r="G64" s="54"/>
      <c r="H64" s="58"/>
      <c r="I64" s="59"/>
      <c r="J64" s="59"/>
      <c r="K64" s="59"/>
      <c r="L64" s="60"/>
      <c r="M64" s="61"/>
      <c r="N64" s="61"/>
      <c r="O64" s="61"/>
    </row>
    <row r="65" spans="1:15" ht="15" customHeight="1" x14ac:dyDescent="0.25">
      <c r="A65" s="41"/>
      <c r="B65" s="87"/>
      <c r="C65" s="53"/>
      <c r="D65" s="42"/>
      <c r="E65" s="87"/>
      <c r="F65" s="53"/>
      <c r="G65" s="54"/>
      <c r="H65" s="58"/>
      <c r="I65" s="59"/>
      <c r="J65" s="59"/>
      <c r="K65" s="59"/>
      <c r="L65" s="60"/>
      <c r="M65" s="61"/>
      <c r="N65" s="61"/>
      <c r="O65" s="61"/>
    </row>
    <row r="66" spans="1:15" ht="15" customHeight="1" x14ac:dyDescent="0.25">
      <c r="A66" s="41"/>
      <c r="B66" s="87"/>
      <c r="C66" s="53"/>
      <c r="D66" s="42"/>
      <c r="E66" s="87"/>
      <c r="F66" s="53"/>
      <c r="G66" s="54"/>
      <c r="H66" s="58"/>
      <c r="I66" s="59"/>
      <c r="J66" s="59"/>
      <c r="K66" s="59"/>
      <c r="L66" s="60"/>
      <c r="M66" s="61"/>
      <c r="N66" s="61"/>
      <c r="O66" s="61"/>
    </row>
    <row r="67" spans="1:15" ht="15" customHeight="1" x14ac:dyDescent="0.25">
      <c r="A67" s="41"/>
      <c r="B67" s="87"/>
      <c r="C67" s="53"/>
      <c r="D67" s="42"/>
      <c r="E67" s="87"/>
      <c r="F67" s="53"/>
      <c r="G67" s="54"/>
      <c r="H67" s="58"/>
      <c r="I67" s="59"/>
      <c r="J67" s="59"/>
      <c r="K67" s="59"/>
      <c r="L67" s="60"/>
      <c r="M67" s="61"/>
      <c r="N67" s="61"/>
      <c r="O67" s="61"/>
    </row>
    <row r="68" spans="1:15" ht="15" customHeight="1" x14ac:dyDescent="0.25">
      <c r="A68" s="41"/>
      <c r="B68" s="87"/>
      <c r="C68" s="53"/>
      <c r="D68" s="42"/>
      <c r="E68" s="87"/>
      <c r="F68" s="53"/>
      <c r="G68" s="54"/>
      <c r="H68" s="58"/>
      <c r="I68" s="59"/>
      <c r="J68" s="59"/>
      <c r="K68" s="59"/>
      <c r="L68" s="60"/>
      <c r="M68" s="61"/>
      <c r="N68" s="61"/>
      <c r="O68" s="61"/>
    </row>
    <row r="69" spans="1:15" ht="15" customHeight="1" x14ac:dyDescent="0.25">
      <c r="A69" s="41"/>
      <c r="B69" s="87"/>
      <c r="C69" s="53"/>
      <c r="D69" s="42"/>
      <c r="E69" s="87"/>
      <c r="F69" s="53"/>
      <c r="G69" s="54"/>
      <c r="H69" s="58"/>
      <c r="I69" s="59"/>
      <c r="J69" s="59"/>
      <c r="K69" s="59"/>
      <c r="L69" s="60"/>
      <c r="M69" s="61"/>
      <c r="N69" s="61"/>
      <c r="O69" s="61"/>
    </row>
    <row r="70" spans="1:15" ht="15" customHeight="1" x14ac:dyDescent="0.25">
      <c r="A70" s="41"/>
      <c r="B70" s="87"/>
      <c r="C70" s="53"/>
      <c r="D70" s="42"/>
      <c r="E70" s="87"/>
      <c r="F70" s="53"/>
      <c r="G70" s="54"/>
      <c r="H70" s="58"/>
      <c r="I70" s="59"/>
      <c r="J70" s="59"/>
      <c r="K70" s="59"/>
      <c r="L70" s="60"/>
      <c r="M70" s="61"/>
      <c r="N70" s="61"/>
      <c r="O70" s="61"/>
    </row>
    <row r="71" spans="1:15" ht="15" customHeight="1" x14ac:dyDescent="0.25">
      <c r="A71" s="41"/>
      <c r="B71" s="87"/>
      <c r="C71" s="53"/>
      <c r="D71" s="42"/>
      <c r="E71" s="87"/>
      <c r="F71" s="53"/>
      <c r="G71" s="54"/>
      <c r="H71" s="58"/>
      <c r="I71" s="59"/>
      <c r="J71" s="59"/>
      <c r="K71" s="59"/>
      <c r="L71" s="60"/>
      <c r="M71" s="61"/>
      <c r="N71" s="61"/>
      <c r="O71" s="61"/>
    </row>
    <row r="72" spans="1:15" ht="15" customHeight="1" x14ac:dyDescent="0.25">
      <c r="A72" s="41"/>
      <c r="B72" s="87"/>
      <c r="C72" s="53"/>
      <c r="D72" s="42"/>
      <c r="E72" s="87"/>
      <c r="F72" s="53"/>
      <c r="G72" s="54"/>
      <c r="H72" s="58"/>
      <c r="I72" s="59"/>
      <c r="J72" s="59"/>
      <c r="K72" s="59"/>
      <c r="L72" s="60"/>
      <c r="M72" s="61"/>
      <c r="N72" s="61"/>
      <c r="O72" s="61"/>
    </row>
    <row r="73" spans="1:15" ht="15" customHeight="1" x14ac:dyDescent="0.25">
      <c r="A73" s="41"/>
      <c r="B73" s="87"/>
      <c r="C73" s="53"/>
      <c r="D73" s="42"/>
      <c r="E73" s="87"/>
      <c r="F73" s="53"/>
      <c r="G73" s="54"/>
      <c r="H73" s="58"/>
      <c r="I73" s="59"/>
      <c r="J73" s="59"/>
      <c r="K73" s="59"/>
      <c r="L73" s="60"/>
      <c r="M73" s="61"/>
      <c r="N73" s="61"/>
      <c r="O73" s="61"/>
    </row>
    <row r="74" spans="1:15" ht="15" customHeight="1" x14ac:dyDescent="0.25">
      <c r="A74" s="41"/>
      <c r="B74" s="87"/>
      <c r="C74" s="53"/>
      <c r="D74" s="42"/>
      <c r="E74" s="87"/>
      <c r="F74" s="53"/>
      <c r="G74" s="54"/>
      <c r="H74" s="58"/>
      <c r="I74" s="59"/>
      <c r="J74" s="59"/>
      <c r="K74" s="59"/>
      <c r="L74" s="60"/>
      <c r="M74" s="61"/>
      <c r="N74" s="61"/>
      <c r="O74" s="61"/>
    </row>
    <row r="75" spans="1:15" ht="15" customHeight="1" x14ac:dyDescent="0.25">
      <c r="A75" s="41"/>
      <c r="B75" s="87"/>
      <c r="C75" s="53"/>
      <c r="D75" s="42"/>
      <c r="E75" s="87"/>
      <c r="F75" s="53"/>
      <c r="G75" s="54"/>
      <c r="H75" s="58"/>
      <c r="I75" s="59"/>
      <c r="J75" s="59"/>
      <c r="K75" s="59"/>
      <c r="L75" s="60"/>
      <c r="M75" s="61"/>
      <c r="N75" s="61"/>
      <c r="O75" s="61"/>
    </row>
    <row r="76" spans="1:15" ht="15" customHeight="1" x14ac:dyDescent="0.25">
      <c r="A76" s="41"/>
      <c r="B76" s="87"/>
      <c r="C76" s="53"/>
      <c r="D76" s="42"/>
      <c r="E76" s="87"/>
      <c r="F76" s="53"/>
      <c r="G76" s="54"/>
      <c r="H76" s="58"/>
      <c r="I76" s="59"/>
      <c r="J76" s="59"/>
      <c r="K76" s="59"/>
      <c r="L76" s="60"/>
      <c r="M76" s="61"/>
      <c r="N76" s="61"/>
      <c r="O76" s="61"/>
    </row>
    <row r="77" spans="1:15" ht="15" customHeight="1" x14ac:dyDescent="0.25">
      <c r="A77" s="41"/>
      <c r="B77" s="87"/>
      <c r="C77" s="53"/>
      <c r="D77" s="42"/>
      <c r="E77" s="87"/>
      <c r="F77" s="53"/>
      <c r="G77" s="54"/>
      <c r="H77" s="58"/>
      <c r="I77" s="59"/>
      <c r="J77" s="59"/>
      <c r="K77" s="59"/>
      <c r="L77" s="60"/>
      <c r="M77" s="61"/>
      <c r="N77" s="61"/>
      <c r="O77" s="61"/>
    </row>
    <row r="78" spans="1:15" ht="15" customHeight="1" x14ac:dyDescent="0.25">
      <c r="A78" s="41"/>
      <c r="B78" s="87"/>
      <c r="C78" s="53"/>
      <c r="D78" s="42"/>
      <c r="E78" s="87"/>
      <c r="F78" s="53"/>
      <c r="G78" s="54"/>
      <c r="H78" s="58"/>
      <c r="I78" s="59"/>
      <c r="J78" s="59"/>
      <c r="K78" s="59"/>
      <c r="L78" s="60"/>
      <c r="M78" s="61"/>
      <c r="N78" s="61"/>
      <c r="O78" s="61"/>
    </row>
    <row r="79" spans="1:15" ht="15" customHeight="1" x14ac:dyDescent="0.25">
      <c r="A79" s="41"/>
      <c r="B79" s="87"/>
      <c r="C79" s="53"/>
      <c r="D79" s="42"/>
      <c r="E79" s="87"/>
      <c r="F79" s="53"/>
      <c r="G79" s="54"/>
      <c r="H79" s="58"/>
      <c r="I79" s="59"/>
      <c r="J79" s="59"/>
      <c r="K79" s="59"/>
      <c r="L79" s="60"/>
      <c r="M79" s="61"/>
      <c r="N79" s="61"/>
      <c r="O79" s="61"/>
    </row>
    <row r="80" spans="1:15" ht="15" customHeight="1" x14ac:dyDescent="0.25">
      <c r="A80" s="41"/>
      <c r="B80" s="87"/>
      <c r="C80" s="53"/>
      <c r="D80" s="42"/>
      <c r="E80" s="87"/>
      <c r="F80" s="53"/>
      <c r="G80" s="54"/>
      <c r="H80" s="58"/>
      <c r="I80" s="59"/>
      <c r="J80" s="59"/>
      <c r="K80" s="59"/>
      <c r="L80" s="60"/>
      <c r="M80" s="61"/>
      <c r="N80" s="61"/>
      <c r="O80" s="61"/>
    </row>
    <row r="81" spans="1:15" ht="15" customHeight="1" x14ac:dyDescent="0.25">
      <c r="A81" s="41"/>
      <c r="B81" s="87"/>
      <c r="C81" s="53"/>
      <c r="D81" s="42"/>
      <c r="E81" s="87"/>
      <c r="F81" s="53"/>
      <c r="G81" s="54"/>
      <c r="H81" s="58"/>
      <c r="I81" s="59"/>
      <c r="J81" s="59"/>
      <c r="K81" s="59"/>
      <c r="L81" s="60"/>
      <c r="M81" s="61"/>
      <c r="N81" s="61"/>
      <c r="O81" s="61"/>
    </row>
    <row r="82" spans="1:15" ht="15" customHeight="1" x14ac:dyDescent="0.25">
      <c r="A82" s="41"/>
      <c r="B82" s="87"/>
      <c r="C82" s="53"/>
      <c r="D82" s="42"/>
      <c r="E82" s="87"/>
      <c r="F82" s="53"/>
      <c r="G82" s="54"/>
      <c r="H82" s="58"/>
      <c r="I82" s="59"/>
      <c r="J82" s="59"/>
      <c r="K82" s="59"/>
      <c r="L82" s="60"/>
      <c r="M82" s="61"/>
      <c r="N82" s="61"/>
      <c r="O82" s="61"/>
    </row>
    <row r="83" spans="1:15" ht="15" customHeight="1" x14ac:dyDescent="0.25">
      <c r="A83" s="41"/>
      <c r="B83" s="87"/>
      <c r="C83" s="53"/>
      <c r="D83" s="42"/>
      <c r="E83" s="87"/>
      <c r="F83" s="53"/>
      <c r="G83" s="54"/>
      <c r="H83" s="58"/>
      <c r="I83" s="59"/>
      <c r="J83" s="59"/>
      <c r="K83" s="59"/>
      <c r="L83" s="60"/>
      <c r="M83" s="61"/>
      <c r="N83" s="61"/>
      <c r="O83" s="61"/>
    </row>
    <row r="84" spans="1:15" ht="15" customHeight="1" x14ac:dyDescent="0.25">
      <c r="A84" s="41"/>
      <c r="B84" s="87"/>
      <c r="C84" s="53"/>
      <c r="D84" s="42"/>
      <c r="E84" s="87"/>
      <c r="F84" s="53"/>
      <c r="G84" s="54"/>
      <c r="H84" s="58"/>
      <c r="I84" s="59"/>
      <c r="J84" s="59"/>
      <c r="K84" s="59"/>
      <c r="L84" s="60"/>
      <c r="M84" s="61"/>
      <c r="N84" s="61"/>
      <c r="O84" s="61"/>
    </row>
    <row r="85" spans="1:15" ht="15" customHeight="1" x14ac:dyDescent="0.25">
      <c r="A85" s="41"/>
      <c r="B85" s="87"/>
      <c r="C85" s="53"/>
      <c r="D85" s="42"/>
      <c r="E85" s="87"/>
      <c r="F85" s="53"/>
      <c r="G85" s="54"/>
      <c r="H85" s="58"/>
      <c r="I85" s="59"/>
      <c r="J85" s="59"/>
      <c r="K85" s="59"/>
      <c r="L85" s="60"/>
      <c r="M85" s="61"/>
      <c r="N85" s="61"/>
      <c r="O85" s="61"/>
    </row>
    <row r="86" spans="1:15" ht="15" customHeight="1" x14ac:dyDescent="0.25">
      <c r="A86" s="41"/>
      <c r="B86" s="87"/>
      <c r="C86" s="53"/>
      <c r="D86" s="42"/>
      <c r="E86" s="87"/>
      <c r="F86" s="53"/>
      <c r="G86" s="54"/>
      <c r="H86" s="58"/>
      <c r="I86" s="59"/>
      <c r="J86" s="59"/>
      <c r="K86" s="59"/>
      <c r="L86" s="60"/>
      <c r="M86" s="61"/>
      <c r="N86" s="61"/>
      <c r="O86" s="61"/>
    </row>
    <row r="87" spans="1:15" ht="15" customHeight="1" x14ac:dyDescent="0.25">
      <c r="A87" s="41"/>
      <c r="B87" s="87"/>
      <c r="C87" s="53"/>
      <c r="D87" s="42"/>
      <c r="E87" s="87"/>
      <c r="F87" s="53"/>
      <c r="G87" s="54"/>
      <c r="H87" s="58"/>
      <c r="I87" s="59"/>
      <c r="J87" s="59"/>
      <c r="K87" s="59"/>
      <c r="L87" s="60"/>
      <c r="M87" s="61"/>
      <c r="N87" s="61"/>
      <c r="O87" s="61"/>
    </row>
    <row r="88" spans="1:15" ht="15" customHeight="1" x14ac:dyDescent="0.25">
      <c r="A88" s="41"/>
      <c r="B88" s="87"/>
      <c r="C88" s="53"/>
      <c r="D88" s="42"/>
      <c r="E88" s="87"/>
      <c r="F88" s="53"/>
      <c r="G88" s="54"/>
      <c r="H88" s="58"/>
      <c r="I88" s="59"/>
      <c r="J88" s="59"/>
      <c r="K88" s="59"/>
      <c r="L88" s="60"/>
      <c r="M88" s="61"/>
      <c r="N88" s="61"/>
      <c r="O88" s="61"/>
    </row>
    <row r="89" spans="1:15" ht="15" customHeight="1" x14ac:dyDescent="0.25">
      <c r="A89" s="41"/>
      <c r="B89" s="87"/>
      <c r="C89" s="53"/>
      <c r="D89" s="42"/>
      <c r="E89" s="87"/>
      <c r="F89" s="53"/>
      <c r="G89" s="54"/>
      <c r="H89" s="58"/>
      <c r="I89" s="59"/>
      <c r="J89" s="59"/>
      <c r="K89" s="59"/>
      <c r="L89" s="60"/>
      <c r="M89" s="61"/>
      <c r="N89" s="61"/>
      <c r="O89" s="61"/>
    </row>
    <row r="90" spans="1:15" ht="15" customHeight="1" x14ac:dyDescent="0.25">
      <c r="A90" s="41"/>
      <c r="B90" s="87"/>
      <c r="C90" s="53"/>
      <c r="D90" s="42"/>
      <c r="E90" s="87"/>
      <c r="F90" s="53"/>
      <c r="G90" s="54"/>
      <c r="H90" s="58"/>
      <c r="I90" s="59"/>
      <c r="J90" s="59"/>
      <c r="K90" s="59"/>
      <c r="L90" s="60"/>
      <c r="M90" s="61"/>
      <c r="N90" s="61"/>
      <c r="O90" s="61"/>
    </row>
    <row r="91" spans="1:15" ht="15" customHeight="1" x14ac:dyDescent="0.25">
      <c r="A91" s="41"/>
      <c r="B91" s="87"/>
      <c r="C91" s="53"/>
      <c r="D91" s="42"/>
      <c r="E91" s="87"/>
      <c r="F91" s="53"/>
      <c r="G91" s="54"/>
      <c r="H91" s="58"/>
      <c r="I91" s="59"/>
      <c r="J91" s="59"/>
      <c r="K91" s="59"/>
      <c r="L91" s="60"/>
      <c r="M91" s="61"/>
      <c r="N91" s="61"/>
      <c r="O91" s="61"/>
    </row>
    <row r="92" spans="1:15" ht="15" customHeight="1" x14ac:dyDescent="0.25">
      <c r="A92" s="41"/>
      <c r="B92" s="87"/>
      <c r="C92" s="53"/>
      <c r="D92" s="42"/>
      <c r="E92" s="87"/>
      <c r="F92" s="53"/>
      <c r="G92" s="54"/>
      <c r="H92" s="58"/>
      <c r="I92" s="59"/>
      <c r="J92" s="59"/>
      <c r="K92" s="59"/>
      <c r="L92" s="60"/>
      <c r="M92" s="61"/>
      <c r="N92" s="61"/>
      <c r="O92" s="61"/>
    </row>
    <row r="93" spans="1:15" ht="15" customHeight="1" x14ac:dyDescent="0.25">
      <c r="A93" s="41"/>
      <c r="B93" s="87"/>
      <c r="C93" s="53"/>
      <c r="D93" s="42"/>
      <c r="E93" s="87"/>
      <c r="F93" s="53"/>
      <c r="G93" s="54"/>
      <c r="H93" s="58"/>
      <c r="I93" s="59"/>
      <c r="J93" s="59"/>
      <c r="K93" s="59"/>
      <c r="L93" s="60"/>
      <c r="M93" s="61"/>
      <c r="N93" s="61"/>
      <c r="O93" s="61"/>
    </row>
    <row r="94" spans="1:15" ht="15" customHeight="1" x14ac:dyDescent="0.25">
      <c r="A94" s="41"/>
      <c r="B94" s="87"/>
      <c r="C94" s="53"/>
      <c r="D94" s="42"/>
      <c r="E94" s="87"/>
      <c r="F94" s="53"/>
      <c r="G94" s="54"/>
      <c r="H94" s="58"/>
      <c r="I94" s="59"/>
      <c r="J94" s="59"/>
      <c r="K94" s="59"/>
      <c r="L94" s="60"/>
      <c r="M94" s="61"/>
      <c r="N94" s="61"/>
      <c r="O94" s="61"/>
    </row>
    <row r="95" spans="1:15" ht="15" customHeight="1" x14ac:dyDescent="0.25">
      <c r="A95" s="41"/>
      <c r="B95" s="87"/>
      <c r="C95" s="53"/>
      <c r="D95" s="42"/>
      <c r="E95" s="87"/>
      <c r="F95" s="53"/>
      <c r="G95" s="54"/>
      <c r="H95" s="58"/>
      <c r="I95" s="59"/>
      <c r="J95" s="59"/>
      <c r="K95" s="59"/>
      <c r="L95" s="60"/>
      <c r="M95" s="61"/>
      <c r="N95" s="61"/>
      <c r="O95" s="61"/>
    </row>
    <row r="96" spans="1:15" ht="15" customHeight="1" x14ac:dyDescent="0.25">
      <c r="A96" s="41"/>
      <c r="B96" s="87"/>
      <c r="C96" s="53"/>
      <c r="D96" s="42"/>
      <c r="E96" s="87"/>
      <c r="F96" s="53"/>
      <c r="G96" s="54"/>
      <c r="H96" s="58"/>
      <c r="I96" s="59"/>
      <c r="J96" s="59"/>
      <c r="K96" s="59"/>
      <c r="L96" s="60"/>
      <c r="M96" s="61"/>
      <c r="N96" s="61"/>
      <c r="O96" s="61"/>
    </row>
    <row r="97" spans="1:15" ht="15" customHeight="1" x14ac:dyDescent="0.25">
      <c r="A97" s="41"/>
      <c r="B97" s="87"/>
      <c r="C97" s="53"/>
      <c r="D97" s="42"/>
      <c r="E97" s="87"/>
      <c r="F97" s="53"/>
      <c r="G97" s="54"/>
      <c r="H97" s="58"/>
      <c r="I97" s="59"/>
      <c r="J97" s="59"/>
      <c r="K97" s="59"/>
      <c r="L97" s="60"/>
      <c r="M97" s="61"/>
      <c r="N97" s="61"/>
      <c r="O97" s="61"/>
    </row>
    <row r="98" spans="1:15" ht="15" customHeight="1" x14ac:dyDescent="0.25">
      <c r="A98" s="41"/>
      <c r="B98" s="87"/>
      <c r="C98" s="53"/>
      <c r="D98" s="42"/>
      <c r="E98" s="87"/>
      <c r="F98" s="53"/>
      <c r="G98" s="54"/>
      <c r="H98" s="58"/>
      <c r="I98" s="59"/>
      <c r="J98" s="59"/>
      <c r="K98" s="59"/>
      <c r="L98" s="60"/>
      <c r="M98" s="61"/>
      <c r="N98" s="61"/>
      <c r="O98" s="61"/>
    </row>
    <row r="99" spans="1:15" ht="15" customHeight="1" x14ac:dyDescent="0.25">
      <c r="A99" s="41"/>
      <c r="B99" s="87"/>
      <c r="C99" s="53"/>
      <c r="D99" s="42"/>
      <c r="E99" s="87"/>
      <c r="F99" s="53"/>
      <c r="G99" s="54"/>
      <c r="H99" s="58"/>
      <c r="I99" s="59"/>
      <c r="J99" s="59"/>
      <c r="K99" s="59"/>
      <c r="L99" s="60"/>
      <c r="M99" s="61"/>
      <c r="N99" s="61"/>
      <c r="O99" s="61"/>
    </row>
    <row r="100" spans="1:15" ht="15" customHeight="1" x14ac:dyDescent="0.25">
      <c r="A100" s="41"/>
      <c r="B100" s="87"/>
      <c r="C100" s="53"/>
      <c r="D100" s="42"/>
      <c r="E100" s="87"/>
      <c r="F100" s="53"/>
      <c r="G100" s="54"/>
      <c r="H100" s="58"/>
      <c r="I100" s="59"/>
      <c r="J100" s="59"/>
      <c r="K100" s="59"/>
      <c r="L100" s="60"/>
      <c r="M100" s="61"/>
      <c r="N100" s="61"/>
      <c r="O100" s="61"/>
    </row>
    <row r="101" spans="1:15" ht="15" customHeight="1" x14ac:dyDescent="0.25">
      <c r="A101" s="41"/>
      <c r="B101" s="87"/>
      <c r="C101" s="53"/>
      <c r="D101" s="42"/>
      <c r="E101" s="87"/>
      <c r="F101" s="53"/>
      <c r="G101" s="54"/>
      <c r="H101" s="58"/>
      <c r="I101" s="59"/>
      <c r="J101" s="59"/>
      <c r="K101" s="59"/>
      <c r="L101" s="60"/>
      <c r="M101" s="61"/>
      <c r="N101" s="61"/>
      <c r="O101" s="61"/>
    </row>
    <row r="102" spans="1:15" ht="15" customHeight="1" x14ac:dyDescent="0.25">
      <c r="A102" s="41"/>
      <c r="B102" s="87"/>
      <c r="C102" s="53"/>
      <c r="D102" s="42"/>
      <c r="E102" s="87"/>
      <c r="F102" s="53"/>
      <c r="G102" s="54"/>
      <c r="H102" s="58"/>
      <c r="I102" s="59"/>
      <c r="J102" s="59"/>
      <c r="K102" s="59"/>
      <c r="L102" s="60"/>
      <c r="M102" s="61"/>
      <c r="N102" s="61"/>
      <c r="O102" s="61"/>
    </row>
    <row r="103" spans="1:15" ht="15" customHeight="1" x14ac:dyDescent="0.25">
      <c r="A103" s="41"/>
      <c r="B103" s="87"/>
      <c r="C103" s="53"/>
      <c r="D103" s="42"/>
      <c r="E103" s="87"/>
      <c r="F103" s="53"/>
      <c r="G103" s="54"/>
      <c r="H103" s="58"/>
      <c r="I103" s="59"/>
      <c r="J103" s="59"/>
      <c r="K103" s="59"/>
      <c r="L103" s="60"/>
      <c r="M103" s="61"/>
      <c r="N103" s="61"/>
      <c r="O103" s="61"/>
    </row>
    <row r="104" spans="1:15" ht="15" customHeight="1" x14ac:dyDescent="0.25">
      <c r="A104" s="41"/>
      <c r="B104" s="87"/>
      <c r="C104" s="53"/>
      <c r="D104" s="42"/>
      <c r="E104" s="87"/>
      <c r="F104" s="53"/>
      <c r="G104" s="54"/>
      <c r="H104" s="58"/>
      <c r="I104" s="59"/>
      <c r="J104" s="59"/>
      <c r="K104" s="59"/>
      <c r="L104" s="60"/>
      <c r="M104" s="61"/>
      <c r="N104" s="61"/>
      <c r="O104" s="61"/>
    </row>
    <row r="105" spans="1:15" ht="15" customHeight="1" x14ac:dyDescent="0.25">
      <c r="A105" s="41"/>
      <c r="B105" s="87"/>
      <c r="C105" s="53"/>
      <c r="D105" s="42"/>
      <c r="E105" s="87"/>
      <c r="F105" s="53"/>
      <c r="G105" s="54"/>
      <c r="H105" s="58"/>
      <c r="I105" s="59"/>
      <c r="J105" s="59"/>
      <c r="K105" s="59"/>
      <c r="L105" s="60"/>
      <c r="M105" s="61"/>
      <c r="N105" s="61"/>
      <c r="O105" s="61"/>
    </row>
    <row r="106" spans="1:15" ht="15" customHeight="1" x14ac:dyDescent="0.25">
      <c r="A106" s="41"/>
      <c r="B106" s="87"/>
      <c r="C106" s="53"/>
      <c r="D106" s="42"/>
      <c r="E106" s="87"/>
      <c r="F106" s="53"/>
      <c r="G106" s="54"/>
      <c r="H106" s="58"/>
      <c r="I106" s="59"/>
      <c r="J106" s="59"/>
      <c r="K106" s="59"/>
      <c r="L106" s="60"/>
      <c r="M106" s="61"/>
      <c r="N106" s="61"/>
      <c r="O106" s="61"/>
    </row>
    <row r="107" spans="1:15" ht="15" customHeight="1" x14ac:dyDescent="0.25">
      <c r="A107" s="41"/>
      <c r="B107" s="87"/>
      <c r="C107" s="53"/>
      <c r="D107" s="42"/>
      <c r="E107" s="87"/>
      <c r="F107" s="53"/>
      <c r="G107" s="54"/>
      <c r="H107" s="58"/>
      <c r="I107" s="59"/>
      <c r="J107" s="59"/>
      <c r="K107" s="59"/>
      <c r="L107" s="60"/>
      <c r="M107" s="61"/>
      <c r="N107" s="61"/>
      <c r="O107" s="61"/>
    </row>
    <row r="108" spans="1:15" ht="15" customHeight="1" x14ac:dyDescent="0.25">
      <c r="A108" s="41"/>
      <c r="B108" s="87"/>
      <c r="C108" s="53"/>
      <c r="D108" s="42"/>
      <c r="E108" s="87"/>
      <c r="F108" s="53"/>
      <c r="G108" s="54"/>
      <c r="H108" s="58"/>
      <c r="I108" s="59"/>
      <c r="J108" s="59"/>
      <c r="K108" s="59"/>
      <c r="L108" s="60"/>
      <c r="M108" s="61"/>
      <c r="N108" s="61"/>
      <c r="O108" s="61"/>
    </row>
    <row r="109" spans="1:15" ht="15" customHeight="1" x14ac:dyDescent="0.25">
      <c r="A109" s="41"/>
      <c r="B109" s="87"/>
      <c r="C109" s="53"/>
      <c r="D109" s="42"/>
      <c r="E109" s="87"/>
      <c r="F109" s="53"/>
      <c r="G109" s="54"/>
      <c r="H109" s="58"/>
      <c r="I109" s="59"/>
      <c r="J109" s="59"/>
      <c r="K109" s="59"/>
      <c r="L109" s="60"/>
      <c r="M109" s="61"/>
      <c r="N109" s="61"/>
      <c r="O109" s="61"/>
    </row>
    <row r="110" spans="1:15" ht="15" customHeight="1" x14ac:dyDescent="0.25">
      <c r="A110" s="41"/>
      <c r="B110" s="87"/>
      <c r="C110" s="53"/>
      <c r="D110" s="42"/>
      <c r="E110" s="87"/>
      <c r="F110" s="53"/>
      <c r="G110" s="54"/>
      <c r="H110" s="58"/>
      <c r="I110" s="59"/>
      <c r="J110" s="59"/>
      <c r="K110" s="59"/>
      <c r="L110" s="60"/>
      <c r="M110" s="61"/>
      <c r="N110" s="61"/>
      <c r="O110" s="61"/>
    </row>
    <row r="111" spans="1:15" ht="15" customHeight="1" x14ac:dyDescent="0.25">
      <c r="A111" s="41"/>
      <c r="B111" s="87"/>
      <c r="C111" s="53"/>
      <c r="D111" s="42"/>
      <c r="E111" s="87"/>
      <c r="F111" s="53"/>
      <c r="G111" s="54"/>
      <c r="H111" s="58"/>
      <c r="I111" s="59"/>
      <c r="J111" s="59"/>
      <c r="K111" s="59"/>
      <c r="L111" s="60"/>
      <c r="M111" s="61"/>
      <c r="N111" s="61"/>
      <c r="O111" s="61"/>
    </row>
    <row r="112" spans="1:15" ht="15" customHeight="1" x14ac:dyDescent="0.25">
      <c r="A112" s="41"/>
      <c r="B112" s="87"/>
      <c r="C112" s="53"/>
      <c r="D112" s="42"/>
      <c r="E112" s="87"/>
      <c r="F112" s="53"/>
      <c r="G112" s="54"/>
      <c r="H112" s="58"/>
      <c r="I112" s="59"/>
      <c r="J112" s="59"/>
      <c r="K112" s="59"/>
      <c r="L112" s="60"/>
      <c r="M112" s="61"/>
      <c r="N112" s="61"/>
      <c r="O112" s="61"/>
    </row>
    <row r="113" spans="1:15" ht="15" customHeight="1" x14ac:dyDescent="0.25">
      <c r="A113" s="41"/>
      <c r="B113" s="87"/>
      <c r="C113" s="53"/>
      <c r="D113" s="42"/>
      <c r="E113" s="87"/>
      <c r="F113" s="53"/>
      <c r="G113" s="54"/>
      <c r="H113" s="58"/>
      <c r="I113" s="59"/>
      <c r="J113" s="59"/>
      <c r="K113" s="59"/>
      <c r="L113" s="60"/>
      <c r="M113" s="61"/>
      <c r="N113" s="61"/>
      <c r="O113" s="61"/>
    </row>
    <row r="114" spans="1:15" ht="15" customHeight="1" x14ac:dyDescent="0.25">
      <c r="A114" s="41"/>
      <c r="B114" s="87"/>
      <c r="C114" s="53"/>
      <c r="D114" s="42"/>
      <c r="E114" s="87"/>
      <c r="F114" s="53"/>
      <c r="G114" s="54"/>
      <c r="H114" s="58"/>
      <c r="I114" s="59"/>
      <c r="J114" s="59"/>
      <c r="K114" s="59"/>
      <c r="L114" s="60"/>
      <c r="M114" s="61"/>
      <c r="N114" s="61"/>
      <c r="O114" s="61"/>
    </row>
    <row r="115" spans="1:15" ht="15" customHeight="1" x14ac:dyDescent="0.25">
      <c r="A115" s="41"/>
      <c r="B115" s="87"/>
      <c r="C115" s="53"/>
      <c r="D115" s="42"/>
      <c r="E115" s="87"/>
      <c r="F115" s="53"/>
      <c r="G115" s="54"/>
      <c r="H115" s="58"/>
      <c r="I115" s="59"/>
      <c r="J115" s="59"/>
      <c r="K115" s="59"/>
      <c r="L115" s="60"/>
      <c r="M115" s="61"/>
      <c r="N115" s="61"/>
      <c r="O115" s="61"/>
    </row>
    <row r="116" spans="1:15" ht="15" customHeight="1" x14ac:dyDescent="0.25">
      <c r="A116" s="41"/>
      <c r="B116" s="87"/>
      <c r="C116" s="53"/>
      <c r="D116" s="42"/>
      <c r="E116" s="87"/>
      <c r="F116" s="53"/>
      <c r="G116" s="54"/>
      <c r="H116" s="58"/>
      <c r="I116" s="59"/>
      <c r="J116" s="59"/>
      <c r="K116" s="59"/>
      <c r="L116" s="60"/>
      <c r="M116" s="61"/>
      <c r="N116" s="61"/>
      <c r="O116" s="61"/>
    </row>
    <row r="117" spans="1:15" ht="15" customHeight="1" x14ac:dyDescent="0.25">
      <c r="A117" s="41"/>
      <c r="B117" s="87"/>
      <c r="C117" s="53"/>
      <c r="D117" s="42"/>
      <c r="E117" s="87"/>
      <c r="F117" s="53"/>
      <c r="G117" s="54"/>
      <c r="H117" s="58"/>
      <c r="I117" s="59"/>
      <c r="J117" s="59"/>
      <c r="K117" s="59"/>
      <c r="L117" s="60"/>
      <c r="M117" s="61"/>
      <c r="N117" s="61"/>
      <c r="O117" s="61"/>
    </row>
    <row r="118" spans="1:15" ht="15" customHeight="1" x14ac:dyDescent="0.25">
      <c r="A118" s="41"/>
      <c r="B118" s="87"/>
      <c r="C118" s="53"/>
      <c r="D118" s="42"/>
      <c r="E118" s="87"/>
      <c r="F118" s="53"/>
      <c r="G118" s="54"/>
      <c r="H118" s="58"/>
      <c r="I118" s="59"/>
      <c r="J118" s="59"/>
      <c r="K118" s="59"/>
      <c r="L118" s="60"/>
      <c r="M118" s="61"/>
      <c r="N118" s="61"/>
      <c r="O118" s="61"/>
    </row>
    <row r="119" spans="1:15" ht="15" customHeight="1" x14ac:dyDescent="0.25">
      <c r="A119" s="41"/>
      <c r="B119" s="87"/>
      <c r="C119" s="53"/>
      <c r="D119" s="42"/>
      <c r="E119" s="87"/>
      <c r="F119" s="53"/>
      <c r="G119" s="54"/>
      <c r="H119" s="58"/>
      <c r="I119" s="59"/>
      <c r="J119" s="59"/>
      <c r="K119" s="59"/>
      <c r="L119" s="60"/>
      <c r="M119" s="61"/>
      <c r="N119" s="61"/>
      <c r="O119" s="61"/>
    </row>
    <row r="120" spans="1:15" ht="15" customHeight="1" x14ac:dyDescent="0.25">
      <c r="A120" s="41"/>
      <c r="B120" s="87"/>
      <c r="C120" s="53"/>
      <c r="D120" s="42"/>
      <c r="E120" s="87"/>
      <c r="F120" s="53"/>
      <c r="G120" s="54"/>
      <c r="H120" s="58"/>
      <c r="I120" s="59"/>
      <c r="J120" s="59"/>
      <c r="K120" s="59"/>
      <c r="L120" s="60"/>
      <c r="M120" s="61"/>
      <c r="N120" s="61"/>
      <c r="O120" s="61"/>
    </row>
    <row r="121" spans="1:15" ht="15" customHeight="1" x14ac:dyDescent="0.25">
      <c r="A121" s="41"/>
      <c r="B121" s="87"/>
      <c r="C121" s="53"/>
      <c r="D121" s="42"/>
      <c r="E121" s="87"/>
      <c r="F121" s="53"/>
      <c r="G121" s="54"/>
      <c r="H121" s="58"/>
      <c r="I121" s="59"/>
      <c r="J121" s="59"/>
      <c r="K121" s="59"/>
      <c r="L121" s="60"/>
      <c r="M121" s="61"/>
      <c r="N121" s="61"/>
      <c r="O121" s="61"/>
    </row>
    <row r="122" spans="1:15" ht="15" customHeight="1" x14ac:dyDescent="0.25">
      <c r="A122" s="41"/>
      <c r="B122" s="87"/>
      <c r="C122" s="53"/>
      <c r="D122" s="42"/>
      <c r="E122" s="87"/>
      <c r="F122" s="53"/>
      <c r="G122" s="54"/>
      <c r="H122" s="58"/>
      <c r="I122" s="59"/>
      <c r="J122" s="59"/>
      <c r="K122" s="59"/>
      <c r="L122" s="60"/>
      <c r="M122" s="61"/>
      <c r="N122" s="61"/>
      <c r="O122" s="61"/>
    </row>
    <row r="123" spans="1:15" ht="15" customHeight="1" x14ac:dyDescent="0.25">
      <c r="A123" s="41"/>
      <c r="B123" s="87"/>
      <c r="C123" s="53"/>
      <c r="D123" s="42"/>
      <c r="E123" s="87"/>
      <c r="F123" s="53"/>
      <c r="G123" s="54"/>
      <c r="H123" s="58"/>
      <c r="I123" s="59"/>
      <c r="J123" s="59"/>
      <c r="K123" s="59"/>
      <c r="L123" s="60"/>
      <c r="M123" s="61"/>
      <c r="N123" s="61"/>
      <c r="O123" s="61"/>
    </row>
    <row r="124" spans="1:15" ht="15" customHeight="1" x14ac:dyDescent="0.25">
      <c r="A124" s="41"/>
      <c r="B124" s="87"/>
      <c r="C124" s="53"/>
      <c r="D124" s="42"/>
      <c r="E124" s="87"/>
      <c r="F124" s="53"/>
      <c r="G124" s="54"/>
      <c r="H124" s="58"/>
      <c r="I124" s="59"/>
      <c r="J124" s="59"/>
      <c r="K124" s="59"/>
      <c r="L124" s="60"/>
      <c r="M124" s="61"/>
      <c r="N124" s="61"/>
      <c r="O124" s="61"/>
    </row>
    <row r="125" spans="1:15" ht="15" customHeight="1" x14ac:dyDescent="0.25">
      <c r="A125" s="41"/>
      <c r="B125" s="87"/>
      <c r="C125" s="53"/>
      <c r="D125" s="42"/>
      <c r="E125" s="87"/>
      <c r="F125" s="53"/>
      <c r="G125" s="54"/>
      <c r="H125" s="58"/>
      <c r="I125" s="59"/>
      <c r="J125" s="59"/>
      <c r="K125" s="59"/>
      <c r="L125" s="60"/>
      <c r="M125" s="61"/>
      <c r="N125" s="61"/>
      <c r="O125" s="61"/>
    </row>
    <row r="126" spans="1:15" ht="15" customHeight="1" x14ac:dyDescent="0.25">
      <c r="A126" s="41"/>
      <c r="B126" s="87"/>
      <c r="C126" s="53"/>
      <c r="D126" s="42"/>
      <c r="E126" s="87"/>
      <c r="F126" s="53"/>
      <c r="G126" s="54"/>
      <c r="H126" s="58"/>
      <c r="I126" s="59"/>
      <c r="J126" s="59"/>
      <c r="K126" s="59"/>
      <c r="L126" s="60"/>
      <c r="M126" s="61"/>
      <c r="N126" s="61"/>
      <c r="O126" s="61"/>
    </row>
    <row r="127" spans="1:15" ht="15" customHeight="1" x14ac:dyDescent="0.25">
      <c r="A127" s="41"/>
      <c r="B127" s="87"/>
      <c r="C127" s="53"/>
      <c r="D127" s="42"/>
      <c r="E127" s="87"/>
      <c r="F127" s="53"/>
      <c r="G127" s="54"/>
      <c r="H127" s="58"/>
      <c r="I127" s="59"/>
      <c r="J127" s="59"/>
      <c r="K127" s="59"/>
      <c r="L127" s="60"/>
      <c r="M127" s="61"/>
      <c r="N127" s="61"/>
      <c r="O127" s="61"/>
    </row>
    <row r="128" spans="1:15" ht="15" customHeight="1" x14ac:dyDescent="0.25">
      <c r="A128" s="41"/>
      <c r="B128" s="87"/>
      <c r="C128" s="53"/>
      <c r="D128" s="42"/>
      <c r="E128" s="87"/>
      <c r="F128" s="53"/>
      <c r="G128" s="54"/>
      <c r="H128" s="58"/>
      <c r="I128" s="59"/>
      <c r="J128" s="59"/>
      <c r="K128" s="59"/>
      <c r="L128" s="60"/>
      <c r="M128" s="61"/>
      <c r="N128" s="61"/>
      <c r="O128" s="61"/>
    </row>
    <row r="129" spans="1:15" ht="15" customHeight="1" x14ac:dyDescent="0.25">
      <c r="A129" s="41"/>
      <c r="B129" s="87"/>
      <c r="C129" s="53"/>
      <c r="D129" s="42"/>
      <c r="E129" s="87"/>
      <c r="F129" s="53"/>
      <c r="G129" s="54"/>
      <c r="H129" s="58"/>
      <c r="I129" s="59"/>
      <c r="J129" s="59"/>
      <c r="K129" s="59"/>
      <c r="L129" s="60"/>
      <c r="M129" s="61"/>
      <c r="N129" s="61"/>
      <c r="O129" s="61"/>
    </row>
    <row r="130" spans="1:15" ht="15" customHeight="1" x14ac:dyDescent="0.25">
      <c r="A130" s="41"/>
      <c r="B130" s="87"/>
      <c r="C130" s="53"/>
      <c r="D130" s="42"/>
      <c r="E130" s="87"/>
      <c r="F130" s="53"/>
      <c r="G130" s="54"/>
      <c r="H130" s="58"/>
      <c r="I130" s="59"/>
      <c r="J130" s="59"/>
      <c r="K130" s="59"/>
      <c r="L130" s="60"/>
      <c r="M130" s="61"/>
      <c r="N130" s="61"/>
      <c r="O130" s="61"/>
    </row>
    <row r="131" spans="1:15" ht="15" customHeight="1" x14ac:dyDescent="0.25">
      <c r="A131" s="41"/>
      <c r="B131" s="87"/>
      <c r="C131" s="53"/>
      <c r="D131" s="42"/>
      <c r="E131" s="87"/>
      <c r="F131" s="53"/>
      <c r="G131" s="54"/>
      <c r="H131" s="58"/>
      <c r="I131" s="59"/>
      <c r="J131" s="59"/>
      <c r="K131" s="59"/>
      <c r="L131" s="60"/>
      <c r="M131" s="61"/>
      <c r="N131" s="61"/>
      <c r="O131" s="61"/>
    </row>
    <row r="132" spans="1:15" ht="15" customHeight="1" x14ac:dyDescent="0.25">
      <c r="A132" s="41"/>
      <c r="B132" s="87"/>
      <c r="C132" s="53"/>
      <c r="D132" s="42"/>
      <c r="E132" s="87"/>
      <c r="F132" s="53"/>
      <c r="G132" s="54"/>
      <c r="H132" s="58"/>
      <c r="I132" s="59"/>
      <c r="J132" s="59"/>
      <c r="K132" s="59"/>
      <c r="L132" s="60"/>
      <c r="M132" s="61"/>
      <c r="N132" s="61"/>
      <c r="O132" s="61"/>
    </row>
    <row r="133" spans="1:15" ht="15" customHeight="1" x14ac:dyDescent="0.25">
      <c r="A133" s="41"/>
      <c r="B133" s="87"/>
      <c r="C133" s="53"/>
      <c r="D133" s="42"/>
      <c r="E133" s="87"/>
      <c r="F133" s="53"/>
      <c r="G133" s="54"/>
      <c r="H133" s="58"/>
      <c r="I133" s="59"/>
      <c r="J133" s="59"/>
      <c r="K133" s="59"/>
      <c r="L133" s="60"/>
      <c r="M133" s="61"/>
      <c r="N133" s="61"/>
      <c r="O133" s="61"/>
    </row>
    <row r="134" spans="1:15" ht="15" customHeight="1" x14ac:dyDescent="0.25">
      <c r="A134" s="41"/>
      <c r="B134" s="87"/>
      <c r="C134" s="53"/>
      <c r="D134" s="42"/>
      <c r="E134" s="87"/>
      <c r="F134" s="53"/>
      <c r="G134" s="54"/>
      <c r="H134" s="58"/>
      <c r="I134" s="59"/>
      <c r="J134" s="59"/>
      <c r="K134" s="59"/>
      <c r="L134" s="60"/>
      <c r="M134" s="61"/>
      <c r="N134" s="61"/>
      <c r="O134" s="61"/>
    </row>
    <row r="135" spans="1:15" ht="15" customHeight="1" x14ac:dyDescent="0.25">
      <c r="A135" s="41"/>
      <c r="B135" s="87"/>
      <c r="C135" s="53"/>
      <c r="D135" s="42"/>
      <c r="E135" s="87"/>
      <c r="F135" s="53"/>
      <c r="G135" s="54"/>
      <c r="H135" s="58"/>
      <c r="I135" s="59"/>
      <c r="J135" s="59"/>
      <c r="K135" s="59"/>
      <c r="L135" s="60"/>
      <c r="M135" s="61"/>
      <c r="N135" s="61"/>
      <c r="O135" s="61"/>
    </row>
    <row r="136" spans="1:15" ht="15" customHeight="1" x14ac:dyDescent="0.25">
      <c r="A136" s="41"/>
      <c r="B136" s="87"/>
      <c r="C136" s="53"/>
      <c r="D136" s="42"/>
      <c r="E136" s="87"/>
      <c r="F136" s="53"/>
      <c r="G136" s="54"/>
      <c r="H136" s="58"/>
      <c r="I136" s="59"/>
      <c r="J136" s="59"/>
      <c r="K136" s="59"/>
      <c r="L136" s="60"/>
      <c r="M136" s="61"/>
      <c r="N136" s="61"/>
      <c r="O136" s="61"/>
    </row>
    <row r="137" spans="1:15" ht="15" customHeight="1" x14ac:dyDescent="0.25">
      <c r="A137" s="41"/>
      <c r="B137" s="87"/>
      <c r="C137" s="53"/>
      <c r="D137" s="42"/>
      <c r="E137" s="87"/>
      <c r="F137" s="53"/>
      <c r="G137" s="54"/>
      <c r="H137" s="58"/>
      <c r="I137" s="59"/>
      <c r="J137" s="59"/>
      <c r="K137" s="59"/>
      <c r="L137" s="60"/>
      <c r="M137" s="61"/>
      <c r="N137" s="61"/>
      <c r="O137" s="61"/>
    </row>
    <row r="138" spans="1:15" ht="15" customHeight="1" x14ac:dyDescent="0.25">
      <c r="A138" s="41"/>
      <c r="B138" s="87"/>
      <c r="C138" s="53"/>
      <c r="D138" s="42"/>
      <c r="E138" s="87"/>
      <c r="F138" s="53"/>
      <c r="G138" s="54"/>
      <c r="H138" s="58"/>
      <c r="I138" s="59"/>
      <c r="J138" s="59"/>
      <c r="K138" s="59"/>
      <c r="L138" s="60"/>
      <c r="M138" s="61"/>
      <c r="N138" s="61"/>
      <c r="O138" s="61"/>
    </row>
    <row r="139" spans="1:15" ht="15" customHeight="1" x14ac:dyDescent="0.25">
      <c r="A139" s="41"/>
      <c r="B139" s="87"/>
      <c r="C139" s="53"/>
      <c r="D139" s="42"/>
      <c r="E139" s="87"/>
      <c r="F139" s="53"/>
      <c r="G139" s="54"/>
      <c r="H139" s="58"/>
      <c r="I139" s="59"/>
      <c r="J139" s="59"/>
      <c r="K139" s="59"/>
      <c r="L139" s="60"/>
      <c r="M139" s="61"/>
      <c r="N139" s="61"/>
      <c r="O139" s="61"/>
    </row>
    <row r="140" spans="1:15" ht="15" customHeight="1" x14ac:dyDescent="0.25">
      <c r="A140" s="41"/>
      <c r="B140" s="87"/>
      <c r="C140" s="53"/>
      <c r="D140" s="42"/>
      <c r="E140" s="87"/>
      <c r="F140" s="53"/>
      <c r="G140" s="54"/>
      <c r="H140" s="58"/>
      <c r="I140" s="59"/>
      <c r="J140" s="59"/>
      <c r="K140" s="59"/>
      <c r="L140" s="60"/>
      <c r="M140" s="61"/>
      <c r="N140" s="61"/>
      <c r="O140" s="61"/>
    </row>
    <row r="141" spans="1:15" ht="15" customHeight="1" x14ac:dyDescent="0.25">
      <c r="A141" s="41"/>
      <c r="B141" s="87"/>
      <c r="C141" s="53"/>
      <c r="D141" s="42"/>
      <c r="E141" s="87"/>
      <c r="F141" s="53"/>
      <c r="G141" s="54"/>
      <c r="H141" s="58"/>
      <c r="I141" s="59"/>
      <c r="J141" s="59"/>
      <c r="K141" s="59"/>
      <c r="L141" s="60"/>
      <c r="M141" s="61"/>
      <c r="N141" s="61"/>
      <c r="O141" s="61"/>
    </row>
    <row r="142" spans="1:15" ht="15" customHeight="1" x14ac:dyDescent="0.25">
      <c r="A142" s="41"/>
      <c r="B142" s="87"/>
      <c r="C142" s="53"/>
      <c r="D142" s="42"/>
      <c r="E142" s="87"/>
      <c r="F142" s="53"/>
      <c r="G142" s="54"/>
      <c r="H142" s="58"/>
      <c r="I142" s="59"/>
      <c r="J142" s="59"/>
      <c r="K142" s="59"/>
      <c r="L142" s="60"/>
      <c r="M142" s="61"/>
      <c r="N142" s="61"/>
      <c r="O142" s="61"/>
    </row>
    <row r="143" spans="1:15" ht="15" customHeight="1" x14ac:dyDescent="0.25">
      <c r="A143" s="41"/>
      <c r="B143" s="87"/>
      <c r="C143" s="53"/>
      <c r="D143" s="42"/>
      <c r="E143" s="87"/>
      <c r="F143" s="53"/>
      <c r="G143" s="54"/>
      <c r="H143" s="58"/>
      <c r="I143" s="59"/>
      <c r="J143" s="59"/>
      <c r="K143" s="59"/>
      <c r="L143" s="60"/>
      <c r="M143" s="61"/>
      <c r="N143" s="61"/>
      <c r="O143" s="61"/>
    </row>
    <row r="144" spans="1:15" ht="15" customHeight="1" x14ac:dyDescent="0.25">
      <c r="A144" s="41"/>
      <c r="B144" s="87"/>
      <c r="C144" s="53"/>
      <c r="D144" s="42"/>
      <c r="E144" s="87"/>
      <c r="F144" s="53"/>
      <c r="G144" s="54"/>
      <c r="H144" s="58"/>
      <c r="I144" s="59"/>
      <c r="J144" s="59"/>
      <c r="K144" s="59"/>
      <c r="L144" s="60"/>
      <c r="M144" s="61"/>
      <c r="N144" s="61"/>
      <c r="O144" s="61"/>
    </row>
    <row r="145" spans="1:15" ht="15" customHeight="1" x14ac:dyDescent="0.25">
      <c r="A145" s="41"/>
      <c r="B145" s="87"/>
      <c r="C145" s="53"/>
      <c r="D145" s="42"/>
      <c r="E145" s="87"/>
      <c r="F145" s="53"/>
      <c r="G145" s="54"/>
      <c r="H145" s="58"/>
      <c r="I145" s="59"/>
      <c r="J145" s="59"/>
      <c r="K145" s="59"/>
      <c r="L145" s="60"/>
      <c r="M145" s="61"/>
      <c r="N145" s="61"/>
      <c r="O145" s="61"/>
    </row>
    <row r="146" spans="1:15" ht="15" customHeight="1" x14ac:dyDescent="0.25">
      <c r="A146" s="41"/>
      <c r="B146" s="87"/>
      <c r="C146" s="53"/>
      <c r="D146" s="42"/>
      <c r="E146" s="87"/>
      <c r="F146" s="53"/>
      <c r="G146" s="54"/>
      <c r="H146" s="58"/>
      <c r="I146" s="59"/>
      <c r="J146" s="59"/>
      <c r="K146" s="59"/>
      <c r="L146" s="60"/>
      <c r="M146" s="61"/>
      <c r="N146" s="61"/>
      <c r="O146" s="61"/>
    </row>
    <row r="147" spans="1:15" ht="15" customHeight="1" x14ac:dyDescent="0.25">
      <c r="A147" s="41"/>
      <c r="B147" s="87"/>
      <c r="C147" s="53"/>
      <c r="D147" s="42"/>
      <c r="E147" s="87"/>
      <c r="F147" s="53"/>
      <c r="G147" s="54"/>
      <c r="H147" s="58"/>
      <c r="I147" s="59"/>
      <c r="J147" s="59"/>
      <c r="K147" s="59"/>
      <c r="L147" s="60"/>
      <c r="M147" s="61"/>
      <c r="N147" s="61"/>
      <c r="O147" s="61"/>
    </row>
    <row r="148" spans="1:15" ht="15" customHeight="1" x14ac:dyDescent="0.25">
      <c r="A148" s="41"/>
      <c r="B148" s="87"/>
      <c r="C148" s="53"/>
      <c r="D148" s="42"/>
      <c r="E148" s="87"/>
      <c r="F148" s="53"/>
      <c r="G148" s="54"/>
      <c r="H148" s="58"/>
      <c r="I148" s="59"/>
      <c r="J148" s="59"/>
      <c r="K148" s="59"/>
      <c r="L148" s="60"/>
      <c r="M148" s="61"/>
      <c r="N148" s="61"/>
      <c r="O148" s="61"/>
    </row>
    <row r="149" spans="1:15" ht="15" customHeight="1" x14ac:dyDescent="0.25">
      <c r="A149" s="41"/>
      <c r="B149" s="87"/>
      <c r="C149" s="53"/>
      <c r="D149" s="42"/>
      <c r="E149" s="87"/>
      <c r="F149" s="53"/>
      <c r="G149" s="54"/>
      <c r="H149" s="58"/>
      <c r="I149" s="59"/>
      <c r="J149" s="59"/>
      <c r="K149" s="59"/>
      <c r="L149" s="60"/>
      <c r="M149" s="61"/>
      <c r="N149" s="61"/>
      <c r="O149" s="61"/>
    </row>
    <row r="150" spans="1:15" ht="15" customHeight="1" x14ac:dyDescent="0.25">
      <c r="A150" s="41"/>
      <c r="B150" s="87"/>
      <c r="C150" s="53"/>
      <c r="D150" s="42"/>
      <c r="E150" s="87"/>
      <c r="F150" s="53"/>
      <c r="G150" s="54"/>
      <c r="H150" s="58"/>
      <c r="I150" s="59"/>
      <c r="J150" s="59"/>
      <c r="K150" s="59"/>
      <c r="L150" s="60"/>
      <c r="M150" s="61"/>
      <c r="N150" s="61"/>
      <c r="O150" s="61"/>
    </row>
    <row r="151" spans="1:15" ht="15" customHeight="1" x14ac:dyDescent="0.25">
      <c r="A151" s="41"/>
      <c r="B151" s="87"/>
      <c r="C151" s="53"/>
      <c r="D151" s="42"/>
      <c r="E151" s="87"/>
      <c r="F151" s="53"/>
      <c r="G151" s="54"/>
      <c r="H151" s="58"/>
      <c r="I151" s="59"/>
      <c r="J151" s="59"/>
      <c r="K151" s="59"/>
      <c r="L151" s="60"/>
      <c r="M151" s="61"/>
      <c r="N151" s="61"/>
      <c r="O151" s="61"/>
    </row>
    <row r="152" spans="1:15" ht="15" customHeight="1" x14ac:dyDescent="0.25">
      <c r="A152" s="41"/>
      <c r="B152" s="87"/>
      <c r="C152" s="53"/>
      <c r="D152" s="42"/>
      <c r="E152" s="87"/>
      <c r="F152" s="53"/>
      <c r="G152" s="54"/>
      <c r="H152" s="58"/>
      <c r="I152" s="59"/>
      <c r="J152" s="59"/>
      <c r="K152" s="59"/>
      <c r="L152" s="60"/>
      <c r="M152" s="61"/>
      <c r="N152" s="61"/>
      <c r="O152" s="61"/>
    </row>
    <row r="153" spans="1:15" ht="15" customHeight="1" x14ac:dyDescent="0.25">
      <c r="A153" s="41"/>
      <c r="B153" s="87"/>
      <c r="C153" s="53"/>
      <c r="D153" s="42"/>
      <c r="E153" s="87"/>
      <c r="F153" s="53"/>
      <c r="G153" s="54"/>
      <c r="H153" s="58"/>
      <c r="I153" s="59"/>
      <c r="J153" s="59"/>
      <c r="K153" s="59"/>
      <c r="L153" s="60"/>
      <c r="M153" s="61"/>
      <c r="N153" s="61"/>
      <c r="O153" s="61"/>
    </row>
    <row r="154" spans="1:15" ht="15" customHeight="1" x14ac:dyDescent="0.25">
      <c r="A154" s="41"/>
      <c r="B154" s="87"/>
      <c r="C154" s="53"/>
      <c r="D154" s="42"/>
      <c r="E154" s="87"/>
      <c r="F154" s="53"/>
      <c r="G154" s="54"/>
      <c r="H154" s="58"/>
      <c r="I154" s="59"/>
      <c r="J154" s="59"/>
      <c r="K154" s="59"/>
      <c r="L154" s="60"/>
      <c r="M154" s="61"/>
      <c r="N154" s="61"/>
      <c r="O154" s="61"/>
    </row>
    <row r="155" spans="1:15" ht="15" customHeight="1" x14ac:dyDescent="0.25">
      <c r="A155" s="41"/>
      <c r="B155" s="87"/>
      <c r="C155" s="53"/>
      <c r="D155" s="42"/>
      <c r="E155" s="87"/>
      <c r="F155" s="53"/>
      <c r="G155" s="54"/>
      <c r="H155" s="58"/>
      <c r="I155" s="59"/>
      <c r="J155" s="59"/>
      <c r="K155" s="59"/>
      <c r="L155" s="60"/>
      <c r="M155" s="61"/>
      <c r="N155" s="61"/>
      <c r="O155" s="61"/>
    </row>
    <row r="156" spans="1:15" ht="15" customHeight="1" x14ac:dyDescent="0.25">
      <c r="A156" s="41"/>
      <c r="B156" s="87"/>
      <c r="C156" s="53"/>
      <c r="D156" s="42"/>
      <c r="E156" s="87"/>
      <c r="F156" s="53"/>
      <c r="G156" s="54"/>
      <c r="H156" s="58"/>
      <c r="I156" s="59"/>
      <c r="J156" s="59"/>
      <c r="K156" s="59"/>
      <c r="L156" s="60"/>
      <c r="M156" s="61"/>
      <c r="N156" s="61"/>
      <c r="O156" s="61"/>
    </row>
    <row r="157" spans="1:15" ht="15" customHeight="1" x14ac:dyDescent="0.25">
      <c r="A157" s="41"/>
      <c r="B157" s="87"/>
      <c r="C157" s="53"/>
      <c r="D157" s="42"/>
      <c r="E157" s="87"/>
      <c r="F157" s="53"/>
      <c r="G157" s="54"/>
      <c r="H157" s="58"/>
      <c r="I157" s="59"/>
      <c r="J157" s="59"/>
      <c r="K157" s="59"/>
      <c r="L157" s="60"/>
      <c r="M157" s="61"/>
      <c r="N157" s="61"/>
      <c r="O157" s="61"/>
    </row>
    <row r="158" spans="1:15" ht="15" customHeight="1" x14ac:dyDescent="0.25">
      <c r="A158" s="41"/>
      <c r="B158" s="87"/>
      <c r="C158" s="53"/>
      <c r="D158" s="42"/>
      <c r="E158" s="87"/>
      <c r="F158" s="53"/>
      <c r="G158" s="54"/>
      <c r="H158" s="58"/>
      <c r="I158" s="59"/>
      <c r="J158" s="59"/>
      <c r="K158" s="59"/>
      <c r="L158" s="60"/>
      <c r="M158" s="61"/>
      <c r="N158" s="61"/>
      <c r="O158" s="61"/>
    </row>
    <row r="159" spans="1:15" ht="15" customHeight="1" x14ac:dyDescent="0.25">
      <c r="A159" s="41"/>
      <c r="B159" s="87"/>
      <c r="C159" s="53"/>
      <c r="D159" s="42"/>
      <c r="E159" s="87"/>
      <c r="F159" s="53"/>
      <c r="G159" s="54"/>
      <c r="H159" s="58"/>
      <c r="I159" s="59"/>
      <c r="J159" s="59"/>
      <c r="K159" s="59"/>
      <c r="L159" s="60"/>
      <c r="M159" s="61"/>
      <c r="N159" s="61"/>
      <c r="O159" s="61"/>
    </row>
    <row r="160" spans="1:15" ht="15" customHeight="1" x14ac:dyDescent="0.25">
      <c r="A160" s="41"/>
      <c r="B160" s="87"/>
      <c r="C160" s="53"/>
      <c r="D160" s="42"/>
      <c r="E160" s="87"/>
      <c r="F160" s="53"/>
      <c r="G160" s="54"/>
      <c r="H160" s="58"/>
      <c r="I160" s="59"/>
      <c r="J160" s="59"/>
      <c r="K160" s="59"/>
      <c r="L160" s="60"/>
      <c r="M160" s="61"/>
      <c r="N160" s="61"/>
      <c r="O160" s="61"/>
    </row>
    <row r="161" spans="1:15" ht="15" customHeight="1" x14ac:dyDescent="0.25">
      <c r="A161" s="41"/>
      <c r="B161" s="87"/>
      <c r="C161" s="53"/>
      <c r="D161" s="42"/>
      <c r="E161" s="87"/>
      <c r="F161" s="53"/>
      <c r="G161" s="54"/>
      <c r="H161" s="58"/>
      <c r="I161" s="59"/>
      <c r="J161" s="59"/>
      <c r="K161" s="59"/>
      <c r="L161" s="60"/>
      <c r="M161" s="61"/>
      <c r="N161" s="61"/>
      <c r="O161" s="61"/>
    </row>
    <row r="162" spans="1:15" ht="15" customHeight="1" x14ac:dyDescent="0.25">
      <c r="A162" s="41"/>
      <c r="B162" s="87"/>
      <c r="C162" s="53"/>
      <c r="D162" s="42"/>
      <c r="E162" s="87"/>
      <c r="F162" s="53"/>
      <c r="G162" s="54"/>
      <c r="H162" s="58"/>
      <c r="I162" s="59"/>
      <c r="J162" s="59"/>
      <c r="K162" s="59"/>
      <c r="L162" s="60"/>
      <c r="M162" s="61"/>
      <c r="N162" s="61"/>
      <c r="O162" s="61"/>
    </row>
    <row r="163" spans="1:15" ht="15" customHeight="1" x14ac:dyDescent="0.25">
      <c r="A163" s="41"/>
      <c r="B163" s="87"/>
      <c r="C163" s="53"/>
      <c r="D163" s="42"/>
      <c r="E163" s="87"/>
      <c r="F163" s="53"/>
      <c r="G163" s="54"/>
      <c r="H163" s="58"/>
      <c r="I163" s="59"/>
      <c r="J163" s="59"/>
      <c r="K163" s="59"/>
      <c r="L163" s="60"/>
      <c r="M163" s="61"/>
      <c r="N163" s="61"/>
      <c r="O163" s="61"/>
    </row>
    <row r="164" spans="1:15" ht="15" customHeight="1" x14ac:dyDescent="0.25">
      <c r="A164" s="41"/>
      <c r="B164" s="87"/>
      <c r="C164" s="53"/>
      <c r="D164" s="42"/>
      <c r="E164" s="87"/>
      <c r="F164" s="53"/>
      <c r="G164" s="54"/>
      <c r="H164" s="58"/>
      <c r="I164" s="59"/>
      <c r="J164" s="59"/>
      <c r="K164" s="59"/>
      <c r="L164" s="60"/>
      <c r="M164" s="61"/>
      <c r="N164" s="61"/>
      <c r="O164" s="61"/>
    </row>
    <row r="165" spans="1:15" ht="15" customHeight="1" x14ac:dyDescent="0.25">
      <c r="A165" s="41"/>
      <c r="B165" s="87"/>
      <c r="C165" s="53"/>
      <c r="D165" s="42"/>
      <c r="E165" s="87"/>
      <c r="F165" s="53"/>
      <c r="G165" s="54"/>
      <c r="H165" s="58"/>
      <c r="I165" s="59"/>
      <c r="J165" s="59"/>
      <c r="K165" s="59"/>
      <c r="L165" s="60"/>
      <c r="M165" s="61"/>
      <c r="N165" s="61"/>
      <c r="O165" s="61"/>
    </row>
    <row r="166" spans="1:15" ht="15" customHeight="1" x14ac:dyDescent="0.25">
      <c r="A166" s="41"/>
      <c r="B166" s="87"/>
      <c r="C166" s="53"/>
      <c r="D166" s="42"/>
      <c r="E166" s="87"/>
      <c r="F166" s="53"/>
      <c r="G166" s="54"/>
      <c r="H166" s="58"/>
      <c r="I166" s="59"/>
      <c r="J166" s="59"/>
      <c r="K166" s="59"/>
      <c r="L166" s="60"/>
      <c r="M166" s="61"/>
      <c r="N166" s="61"/>
      <c r="O166" s="61"/>
    </row>
    <row r="167" spans="1:15" ht="15" customHeight="1" x14ac:dyDescent="0.25">
      <c r="A167" s="41"/>
      <c r="B167" s="87"/>
      <c r="C167" s="53"/>
      <c r="D167" s="42"/>
      <c r="E167" s="87"/>
      <c r="F167" s="53"/>
      <c r="G167" s="54"/>
      <c r="H167" s="58"/>
      <c r="I167" s="59"/>
      <c r="J167" s="59"/>
      <c r="K167" s="59"/>
      <c r="L167" s="60"/>
      <c r="M167" s="61"/>
      <c r="N167" s="61"/>
      <c r="O167" s="61"/>
    </row>
    <row r="168" spans="1:15" ht="15" customHeight="1" x14ac:dyDescent="0.25">
      <c r="A168" s="41"/>
      <c r="B168" s="87"/>
      <c r="C168" s="53"/>
      <c r="D168" s="42"/>
      <c r="E168" s="87"/>
      <c r="F168" s="53"/>
      <c r="G168" s="54"/>
      <c r="H168" s="58"/>
      <c r="I168" s="59"/>
      <c r="J168" s="59"/>
      <c r="K168" s="59"/>
      <c r="L168" s="60"/>
      <c r="M168" s="61"/>
      <c r="N168" s="61"/>
      <c r="O168" s="61"/>
    </row>
    <row r="169" spans="1:15" ht="15" customHeight="1" x14ac:dyDescent="0.25">
      <c r="A169" s="41"/>
      <c r="B169" s="87"/>
      <c r="C169" s="53"/>
      <c r="D169" s="42"/>
      <c r="E169" s="87"/>
      <c r="F169" s="53"/>
      <c r="G169" s="54"/>
      <c r="H169" s="58"/>
      <c r="I169" s="59"/>
      <c r="J169" s="59"/>
      <c r="K169" s="59"/>
      <c r="L169" s="60"/>
      <c r="M169" s="61"/>
      <c r="N169" s="61"/>
      <c r="O169" s="61"/>
    </row>
    <row r="170" spans="1:15" ht="15" customHeight="1" x14ac:dyDescent="0.25">
      <c r="A170" s="41"/>
      <c r="B170" s="87"/>
      <c r="C170" s="53"/>
      <c r="D170" s="42"/>
      <c r="E170" s="87"/>
      <c r="F170" s="53"/>
      <c r="G170" s="54"/>
      <c r="H170" s="58"/>
      <c r="I170" s="59"/>
      <c r="J170" s="59"/>
      <c r="K170" s="59"/>
      <c r="L170" s="60"/>
      <c r="M170" s="61"/>
      <c r="N170" s="61"/>
      <c r="O170" s="61"/>
    </row>
    <row r="171" spans="1:15" ht="15" customHeight="1" x14ac:dyDescent="0.25">
      <c r="A171" s="41"/>
      <c r="B171" s="87"/>
      <c r="C171" s="53"/>
      <c r="D171" s="42"/>
      <c r="E171" s="87"/>
      <c r="F171" s="53"/>
      <c r="G171" s="54"/>
      <c r="H171" s="58"/>
      <c r="I171" s="59"/>
      <c r="J171" s="59"/>
      <c r="K171" s="59"/>
      <c r="L171" s="60"/>
      <c r="M171" s="61"/>
      <c r="N171" s="61"/>
      <c r="O171" s="61"/>
    </row>
    <row r="172" spans="1:15" ht="15" customHeight="1" x14ac:dyDescent="0.25">
      <c r="A172" s="41"/>
      <c r="B172" s="87"/>
      <c r="C172" s="53"/>
      <c r="D172" s="42"/>
      <c r="E172" s="87"/>
      <c r="F172" s="53"/>
      <c r="G172" s="54"/>
      <c r="H172" s="58"/>
      <c r="I172" s="59"/>
      <c r="J172" s="59"/>
      <c r="K172" s="59"/>
      <c r="L172" s="60"/>
      <c r="M172" s="61"/>
      <c r="N172" s="61"/>
      <c r="O172" s="61"/>
    </row>
    <row r="173" spans="1:15" ht="15" customHeight="1" x14ac:dyDescent="0.25">
      <c r="A173" s="41"/>
      <c r="B173" s="87"/>
      <c r="C173" s="53"/>
      <c r="D173" s="42"/>
      <c r="E173" s="87"/>
      <c r="F173" s="53"/>
      <c r="G173" s="54"/>
      <c r="H173" s="58"/>
      <c r="I173" s="59"/>
      <c r="J173" s="59"/>
      <c r="K173" s="59"/>
      <c r="L173" s="60"/>
      <c r="M173" s="61"/>
      <c r="N173" s="61"/>
      <c r="O173" s="61"/>
    </row>
    <row r="174" spans="1:15" ht="15" customHeight="1" x14ac:dyDescent="0.25">
      <c r="A174" s="41"/>
      <c r="B174" s="87"/>
      <c r="C174" s="53"/>
      <c r="D174" s="42"/>
      <c r="E174" s="87"/>
      <c r="F174" s="53"/>
      <c r="G174" s="54"/>
      <c r="H174" s="58"/>
      <c r="I174" s="59"/>
      <c r="J174" s="59"/>
      <c r="K174" s="59"/>
      <c r="L174" s="60"/>
      <c r="M174" s="61"/>
      <c r="N174" s="61"/>
      <c r="O174" s="61"/>
    </row>
    <row r="175" spans="1:15" ht="15" customHeight="1" x14ac:dyDescent="0.25">
      <c r="A175" s="41"/>
      <c r="B175" s="87"/>
      <c r="C175" s="53"/>
      <c r="D175" s="42"/>
      <c r="E175" s="87"/>
      <c r="F175" s="53"/>
      <c r="G175" s="54"/>
      <c r="H175" s="58"/>
      <c r="I175" s="59"/>
      <c r="J175" s="59"/>
      <c r="K175" s="59"/>
      <c r="L175" s="60"/>
      <c r="M175" s="61"/>
      <c r="N175" s="61"/>
      <c r="O175" s="61"/>
    </row>
    <row r="176" spans="1:15" ht="15" customHeight="1" x14ac:dyDescent="0.25">
      <c r="A176" s="41"/>
      <c r="B176" s="87"/>
      <c r="C176" s="53"/>
      <c r="D176" s="42"/>
      <c r="E176" s="87"/>
      <c r="F176" s="53"/>
      <c r="G176" s="54"/>
      <c r="H176" s="58"/>
      <c r="I176" s="59"/>
      <c r="J176" s="59"/>
      <c r="K176" s="59"/>
      <c r="L176" s="60"/>
      <c r="M176" s="61"/>
      <c r="N176" s="61"/>
      <c r="O176" s="61"/>
    </row>
    <row r="177" spans="1:15" ht="15" customHeight="1" x14ac:dyDescent="0.25">
      <c r="A177" s="41"/>
      <c r="B177" s="87"/>
      <c r="C177" s="53"/>
      <c r="D177" s="42"/>
      <c r="E177" s="87"/>
      <c r="F177" s="53"/>
      <c r="G177" s="54"/>
      <c r="H177" s="58"/>
      <c r="I177" s="59"/>
      <c r="J177" s="59"/>
      <c r="K177" s="59"/>
      <c r="L177" s="60"/>
      <c r="M177" s="61"/>
      <c r="N177" s="61"/>
      <c r="O177" s="61"/>
    </row>
    <row r="178" spans="1:15" ht="15" customHeight="1" x14ac:dyDescent="0.25">
      <c r="A178" s="41"/>
      <c r="B178" s="87"/>
      <c r="C178" s="53"/>
      <c r="D178" s="42"/>
      <c r="E178" s="87"/>
      <c r="F178" s="53"/>
      <c r="G178" s="54"/>
      <c r="H178" s="58"/>
      <c r="I178" s="59"/>
      <c r="J178" s="59"/>
      <c r="K178" s="59"/>
      <c r="L178" s="60"/>
      <c r="M178" s="61"/>
      <c r="N178" s="61"/>
      <c r="O178" s="61"/>
    </row>
    <row r="179" spans="1:15" ht="15" customHeight="1" x14ac:dyDescent="0.25">
      <c r="A179" s="41"/>
      <c r="B179" s="87"/>
      <c r="C179" s="53"/>
      <c r="D179" s="42"/>
      <c r="E179" s="87"/>
      <c r="F179" s="53"/>
      <c r="G179" s="54"/>
      <c r="H179" s="58"/>
      <c r="I179" s="59"/>
      <c r="J179" s="59"/>
      <c r="K179" s="59"/>
      <c r="L179" s="60"/>
      <c r="M179" s="61"/>
      <c r="N179" s="61"/>
      <c r="O179" s="61"/>
    </row>
    <row r="180" spans="1:15" ht="15" customHeight="1" x14ac:dyDescent="0.25">
      <c r="A180" s="41"/>
      <c r="B180" s="87"/>
      <c r="C180" s="53"/>
      <c r="D180" s="42"/>
      <c r="E180" s="87"/>
      <c r="F180" s="53"/>
      <c r="G180" s="54"/>
      <c r="H180" s="58"/>
      <c r="I180" s="59"/>
      <c r="J180" s="59"/>
      <c r="K180" s="59"/>
      <c r="L180" s="60"/>
      <c r="M180" s="61"/>
      <c r="N180" s="61"/>
      <c r="O180" s="61"/>
    </row>
    <row r="181" spans="1:15" ht="15" customHeight="1" x14ac:dyDescent="0.25">
      <c r="A181" s="41"/>
      <c r="B181" s="87"/>
      <c r="C181" s="53"/>
      <c r="D181" s="42"/>
      <c r="E181" s="87"/>
      <c r="F181" s="53"/>
      <c r="G181" s="54"/>
      <c r="H181" s="58"/>
      <c r="I181" s="59"/>
      <c r="J181" s="59"/>
      <c r="K181" s="59"/>
      <c r="L181" s="60"/>
      <c r="M181" s="61"/>
      <c r="N181" s="61"/>
      <c r="O181" s="61"/>
    </row>
    <row r="182" spans="1:15" ht="15" customHeight="1" x14ac:dyDescent="0.25">
      <c r="A182" s="41"/>
      <c r="B182" s="87"/>
      <c r="C182" s="53"/>
      <c r="D182" s="42"/>
      <c r="E182" s="87"/>
      <c r="F182" s="53"/>
      <c r="G182" s="54"/>
      <c r="H182" s="58"/>
      <c r="I182" s="59"/>
      <c r="J182" s="59"/>
      <c r="K182" s="59"/>
      <c r="L182" s="60"/>
      <c r="M182" s="61"/>
      <c r="N182" s="61"/>
      <c r="O182" s="61"/>
    </row>
    <row r="183" spans="1:15" ht="15" customHeight="1" x14ac:dyDescent="0.25">
      <c r="A183" s="41"/>
      <c r="B183" s="87"/>
      <c r="C183" s="53"/>
      <c r="D183" s="42"/>
      <c r="E183" s="87"/>
      <c r="F183" s="53"/>
      <c r="G183" s="54"/>
      <c r="H183" s="58"/>
      <c r="I183" s="59"/>
      <c r="J183" s="59"/>
      <c r="K183" s="59"/>
      <c r="L183" s="60"/>
      <c r="M183" s="61"/>
      <c r="N183" s="61"/>
      <c r="O183" s="61"/>
    </row>
    <row r="184" spans="1:15" ht="15" customHeight="1" x14ac:dyDescent="0.25">
      <c r="A184" s="41"/>
      <c r="B184" s="87"/>
      <c r="C184" s="53"/>
      <c r="D184" s="42"/>
      <c r="E184" s="87"/>
      <c r="F184" s="53"/>
      <c r="G184" s="54"/>
      <c r="H184" s="58"/>
      <c r="I184" s="59"/>
      <c r="J184" s="59"/>
      <c r="K184" s="59"/>
      <c r="L184" s="60"/>
      <c r="M184" s="61"/>
      <c r="N184" s="61"/>
      <c r="O184" s="61"/>
    </row>
    <row r="185" spans="1:15" ht="15" customHeight="1" x14ac:dyDescent="0.25">
      <c r="A185" s="41"/>
      <c r="B185" s="87"/>
      <c r="C185" s="53"/>
      <c r="D185" s="42"/>
      <c r="E185" s="87"/>
      <c r="F185" s="53"/>
      <c r="G185" s="54"/>
      <c r="H185" s="58"/>
      <c r="I185" s="59"/>
      <c r="J185" s="59"/>
      <c r="K185" s="59"/>
      <c r="L185" s="60"/>
      <c r="M185" s="61"/>
      <c r="N185" s="61"/>
      <c r="O185" s="61"/>
    </row>
    <row r="186" spans="1:15" ht="15" customHeight="1" x14ac:dyDescent="0.25">
      <c r="A186" s="41"/>
      <c r="B186" s="87"/>
      <c r="C186" s="53"/>
      <c r="D186" s="42"/>
      <c r="E186" s="87"/>
      <c r="F186" s="53"/>
      <c r="G186" s="54"/>
      <c r="H186" s="58"/>
      <c r="I186" s="59"/>
      <c r="J186" s="59"/>
      <c r="K186" s="59"/>
      <c r="L186" s="60"/>
      <c r="M186" s="61"/>
      <c r="N186" s="61"/>
      <c r="O186" s="61"/>
    </row>
    <row r="187" spans="1:15" ht="15" customHeight="1" x14ac:dyDescent="0.25">
      <c r="A187" s="41"/>
      <c r="B187" s="87"/>
      <c r="C187" s="53"/>
      <c r="D187" s="42"/>
      <c r="E187" s="87"/>
      <c r="F187" s="53"/>
      <c r="G187" s="54"/>
      <c r="H187" s="58"/>
      <c r="I187" s="59"/>
      <c r="J187" s="59"/>
      <c r="K187" s="59"/>
      <c r="L187" s="60"/>
      <c r="M187" s="61"/>
      <c r="N187" s="61"/>
      <c r="O187" s="61"/>
    </row>
    <row r="188" spans="1:15" ht="15" customHeight="1" x14ac:dyDescent="0.25">
      <c r="A188" s="41"/>
      <c r="B188" s="87"/>
      <c r="C188" s="53"/>
      <c r="D188" s="42"/>
      <c r="E188" s="87"/>
      <c r="F188" s="53"/>
      <c r="G188" s="54"/>
      <c r="H188" s="58"/>
      <c r="I188" s="59"/>
      <c r="J188" s="59"/>
      <c r="K188" s="59"/>
      <c r="L188" s="60"/>
      <c r="M188" s="61"/>
      <c r="N188" s="61"/>
      <c r="O188" s="61"/>
    </row>
    <row r="189" spans="1:15" ht="15" customHeight="1" x14ac:dyDescent="0.25">
      <c r="A189" s="41"/>
      <c r="B189" s="87"/>
      <c r="C189" s="53"/>
      <c r="D189" s="42"/>
      <c r="E189" s="87"/>
      <c r="F189" s="53"/>
      <c r="G189" s="54"/>
      <c r="H189" s="58"/>
      <c r="I189" s="59"/>
      <c r="J189" s="59"/>
      <c r="K189" s="59"/>
      <c r="L189" s="60"/>
      <c r="M189" s="61"/>
      <c r="N189" s="61"/>
      <c r="O189" s="61"/>
    </row>
    <row r="190" spans="1:15" ht="15" customHeight="1" x14ac:dyDescent="0.25">
      <c r="A190" s="41"/>
      <c r="B190" s="87"/>
      <c r="C190" s="53"/>
      <c r="D190" s="42"/>
      <c r="E190" s="87"/>
      <c r="F190" s="53"/>
      <c r="G190" s="54"/>
      <c r="H190" s="58"/>
      <c r="I190" s="59"/>
      <c r="J190" s="59"/>
      <c r="K190" s="59"/>
      <c r="L190" s="60"/>
      <c r="M190" s="61"/>
      <c r="N190" s="61"/>
      <c r="O190" s="61"/>
    </row>
    <row r="191" spans="1:15" ht="15" customHeight="1" x14ac:dyDescent="0.25">
      <c r="A191" s="41"/>
      <c r="B191" s="87"/>
      <c r="C191" s="53"/>
      <c r="D191" s="42"/>
      <c r="E191" s="87"/>
      <c r="F191" s="53"/>
      <c r="G191" s="54"/>
      <c r="H191" s="58"/>
      <c r="I191" s="59"/>
      <c r="J191" s="59"/>
      <c r="K191" s="59"/>
      <c r="L191" s="60"/>
      <c r="M191" s="61"/>
      <c r="N191" s="61"/>
      <c r="O191" s="61"/>
    </row>
    <row r="192" spans="1:15" ht="15" customHeight="1" x14ac:dyDescent="0.25">
      <c r="A192" s="41"/>
      <c r="B192" s="87"/>
      <c r="C192" s="53"/>
      <c r="D192" s="42"/>
      <c r="E192" s="87"/>
      <c r="F192" s="53"/>
      <c r="G192" s="54"/>
      <c r="H192" s="58"/>
      <c r="I192" s="59"/>
      <c r="J192" s="59"/>
      <c r="K192" s="59"/>
      <c r="L192" s="60"/>
      <c r="M192" s="61"/>
      <c r="N192" s="61"/>
      <c r="O192" s="61"/>
    </row>
    <row r="193" spans="1:15" ht="15" customHeight="1" x14ac:dyDescent="0.25">
      <c r="A193" s="41"/>
      <c r="B193" s="87"/>
      <c r="C193" s="53"/>
      <c r="D193" s="42"/>
      <c r="E193" s="87"/>
      <c r="F193" s="53"/>
      <c r="G193" s="54"/>
      <c r="H193" s="58"/>
      <c r="I193" s="59"/>
      <c r="J193" s="59"/>
      <c r="K193" s="59"/>
      <c r="L193" s="60"/>
      <c r="M193" s="61"/>
      <c r="N193" s="61"/>
      <c r="O193" s="61"/>
    </row>
    <row r="194" spans="1:15" ht="15" customHeight="1" x14ac:dyDescent="0.25">
      <c r="A194" s="41"/>
      <c r="B194" s="87"/>
      <c r="C194" s="53"/>
      <c r="D194" s="42"/>
      <c r="E194" s="87"/>
      <c r="F194" s="53"/>
      <c r="G194" s="54"/>
      <c r="H194" s="58"/>
      <c r="I194" s="59"/>
      <c r="J194" s="59"/>
      <c r="K194" s="59"/>
      <c r="L194" s="60"/>
      <c r="M194" s="61"/>
      <c r="N194" s="61"/>
      <c r="O194" s="61"/>
    </row>
    <row r="195" spans="1:15" ht="15" customHeight="1" x14ac:dyDescent="0.25">
      <c r="A195" s="41"/>
      <c r="B195" s="87"/>
      <c r="C195" s="53"/>
      <c r="D195" s="42"/>
      <c r="E195" s="87"/>
      <c r="F195" s="53"/>
      <c r="G195" s="54"/>
      <c r="H195" s="58"/>
      <c r="I195" s="59"/>
      <c r="J195" s="59"/>
      <c r="K195" s="59"/>
      <c r="L195" s="60"/>
      <c r="M195" s="61"/>
      <c r="N195" s="61"/>
      <c r="O195" s="61"/>
    </row>
    <row r="196" spans="1:15" ht="15" customHeight="1" x14ac:dyDescent="0.25">
      <c r="A196" s="41"/>
      <c r="B196" s="87"/>
      <c r="C196" s="53"/>
      <c r="D196" s="42"/>
      <c r="E196" s="87"/>
      <c r="F196" s="53"/>
      <c r="G196" s="54"/>
      <c r="H196" s="58"/>
      <c r="I196" s="59"/>
      <c r="J196" s="59"/>
      <c r="K196" s="59"/>
      <c r="L196" s="60"/>
      <c r="M196" s="61"/>
      <c r="N196" s="61"/>
      <c r="O196" s="61"/>
    </row>
    <row r="197" spans="1:15" ht="15" customHeight="1" x14ac:dyDescent="0.25">
      <c r="A197" s="41"/>
      <c r="B197" s="87"/>
      <c r="C197" s="53"/>
      <c r="D197" s="42"/>
      <c r="E197" s="87"/>
      <c r="F197" s="53"/>
      <c r="G197" s="54"/>
      <c r="H197" s="58"/>
      <c r="I197" s="59"/>
      <c r="J197" s="59"/>
      <c r="K197" s="59"/>
      <c r="L197" s="60"/>
      <c r="M197" s="61"/>
      <c r="N197" s="61"/>
      <c r="O197" s="61"/>
    </row>
    <row r="198" spans="1:15" ht="15" customHeight="1" x14ac:dyDescent="0.25">
      <c r="A198" s="41"/>
      <c r="B198" s="87"/>
      <c r="C198" s="53"/>
      <c r="D198" s="42"/>
      <c r="E198" s="87"/>
      <c r="F198" s="53"/>
      <c r="G198" s="54"/>
      <c r="H198" s="58"/>
      <c r="I198" s="59"/>
      <c r="J198" s="59"/>
      <c r="K198" s="59"/>
      <c r="L198" s="60"/>
      <c r="M198" s="61"/>
      <c r="N198" s="61"/>
      <c r="O198" s="61"/>
    </row>
    <row r="199" spans="1:15" ht="15" customHeight="1" x14ac:dyDescent="0.25">
      <c r="A199" s="41"/>
      <c r="B199" s="87"/>
      <c r="C199" s="53"/>
      <c r="D199" s="42"/>
      <c r="E199" s="87"/>
      <c r="F199" s="53"/>
      <c r="G199" s="54"/>
      <c r="H199" s="58"/>
      <c r="I199" s="59"/>
      <c r="J199" s="59"/>
      <c r="K199" s="59"/>
      <c r="L199" s="60"/>
      <c r="M199" s="61"/>
      <c r="N199" s="61"/>
      <c r="O199" s="61"/>
    </row>
    <row r="200" spans="1:15" ht="15" customHeight="1" x14ac:dyDescent="0.25">
      <c r="A200" s="41"/>
      <c r="B200" s="87"/>
      <c r="C200" s="53"/>
      <c r="D200" s="42"/>
      <c r="E200" s="87"/>
      <c r="F200" s="53"/>
      <c r="G200" s="54"/>
      <c r="H200" s="58"/>
      <c r="I200" s="59"/>
      <c r="J200" s="59"/>
      <c r="K200" s="59"/>
      <c r="L200" s="60"/>
      <c r="M200" s="61"/>
      <c r="N200" s="61"/>
      <c r="O200" s="61"/>
    </row>
    <row r="201" spans="1:15" ht="15" customHeight="1" x14ac:dyDescent="0.25">
      <c r="A201" s="41"/>
      <c r="B201" s="87"/>
      <c r="C201" s="53"/>
      <c r="D201" s="42"/>
      <c r="E201" s="87"/>
      <c r="F201" s="53"/>
      <c r="G201" s="54"/>
      <c r="H201" s="58"/>
      <c r="I201" s="59"/>
      <c r="J201" s="59"/>
      <c r="K201" s="59"/>
      <c r="L201" s="60"/>
      <c r="M201" s="61"/>
      <c r="N201" s="61"/>
      <c r="O201" s="61"/>
    </row>
    <row r="202" spans="1:15" ht="15" customHeight="1" x14ac:dyDescent="0.25">
      <c r="A202" s="41"/>
      <c r="B202" s="87"/>
      <c r="C202" s="53"/>
      <c r="D202" s="42"/>
      <c r="E202" s="87"/>
      <c r="F202" s="53"/>
      <c r="G202" s="54"/>
      <c r="H202" s="58"/>
      <c r="I202" s="59"/>
      <c r="J202" s="59"/>
      <c r="K202" s="59"/>
      <c r="L202" s="60"/>
      <c r="M202" s="61"/>
      <c r="N202" s="61"/>
      <c r="O202" s="61"/>
    </row>
    <row r="203" spans="1:15" ht="15" customHeight="1" x14ac:dyDescent="0.25">
      <c r="A203" s="41"/>
      <c r="B203" s="87"/>
      <c r="C203" s="53"/>
      <c r="D203" s="42"/>
      <c r="E203" s="87"/>
      <c r="F203" s="53"/>
      <c r="G203" s="54"/>
      <c r="H203" s="58"/>
      <c r="I203" s="59"/>
      <c r="J203" s="59"/>
      <c r="K203" s="59"/>
      <c r="L203" s="60"/>
      <c r="M203" s="61"/>
      <c r="N203" s="61"/>
      <c r="O203" s="61"/>
    </row>
    <row r="204" spans="1:15" ht="15" customHeight="1" x14ac:dyDescent="0.25">
      <c r="A204" s="41"/>
      <c r="B204" s="87"/>
      <c r="C204" s="53"/>
      <c r="D204" s="42"/>
      <c r="E204" s="87"/>
      <c r="F204" s="53"/>
      <c r="G204" s="54"/>
      <c r="H204" s="58"/>
      <c r="I204" s="59"/>
      <c r="J204" s="59"/>
      <c r="K204" s="59"/>
      <c r="L204" s="60"/>
      <c r="M204" s="61"/>
      <c r="N204" s="61"/>
      <c r="O204" s="61"/>
    </row>
    <row r="205" spans="1:15" ht="15" customHeight="1" x14ac:dyDescent="0.25">
      <c r="A205" s="41"/>
      <c r="B205" s="87"/>
      <c r="C205" s="53"/>
      <c r="D205" s="42"/>
      <c r="E205" s="87"/>
      <c r="F205" s="53"/>
      <c r="G205" s="54"/>
      <c r="H205" s="58"/>
      <c r="I205" s="59"/>
      <c r="J205" s="59"/>
      <c r="K205" s="59"/>
      <c r="L205" s="60"/>
      <c r="M205" s="61"/>
      <c r="N205" s="61"/>
      <c r="O205" s="61"/>
    </row>
    <row r="206" spans="1:15" ht="15" customHeight="1" x14ac:dyDescent="0.25">
      <c r="A206" s="41"/>
      <c r="B206" s="87"/>
      <c r="C206" s="53"/>
      <c r="D206" s="42"/>
      <c r="E206" s="87"/>
      <c r="F206" s="53"/>
      <c r="G206" s="54"/>
      <c r="H206" s="58"/>
      <c r="I206" s="59"/>
      <c r="J206" s="59"/>
      <c r="K206" s="59"/>
      <c r="L206" s="60"/>
      <c r="M206" s="61"/>
      <c r="N206" s="61"/>
      <c r="O206" s="61"/>
    </row>
    <row r="207" spans="1:15" ht="15" customHeight="1" x14ac:dyDescent="0.25">
      <c r="A207" s="41"/>
      <c r="B207" s="87"/>
      <c r="C207" s="53"/>
      <c r="D207" s="42"/>
      <c r="E207" s="87"/>
      <c r="F207" s="53"/>
      <c r="G207" s="54"/>
      <c r="H207" s="58"/>
      <c r="I207" s="59"/>
      <c r="J207" s="59"/>
      <c r="K207" s="59"/>
      <c r="L207" s="60"/>
      <c r="M207" s="61"/>
      <c r="N207" s="61"/>
      <c r="O207" s="61"/>
    </row>
    <row r="208" spans="1:15" ht="15" customHeight="1" x14ac:dyDescent="0.25">
      <c r="A208" s="41"/>
      <c r="B208" s="87"/>
      <c r="C208" s="53"/>
      <c r="D208" s="42"/>
      <c r="E208" s="87"/>
      <c r="F208" s="53"/>
      <c r="G208" s="54"/>
      <c r="H208" s="58"/>
      <c r="I208" s="59"/>
      <c r="J208" s="59"/>
      <c r="K208" s="59"/>
      <c r="L208" s="60"/>
      <c r="M208" s="61"/>
      <c r="N208" s="61"/>
      <c r="O208" s="61"/>
    </row>
    <row r="209" spans="1:15" ht="15" customHeight="1" x14ac:dyDescent="0.25">
      <c r="A209" s="41"/>
      <c r="B209" s="87"/>
      <c r="C209" s="53"/>
      <c r="D209" s="42"/>
      <c r="E209" s="87"/>
      <c r="F209" s="53"/>
      <c r="G209" s="54"/>
      <c r="H209" s="58"/>
      <c r="I209" s="59"/>
      <c r="J209" s="59"/>
      <c r="K209" s="59"/>
      <c r="L209" s="60"/>
      <c r="M209" s="61"/>
      <c r="N209" s="61"/>
      <c r="O209" s="61"/>
    </row>
    <row r="210" spans="1:15" ht="15" customHeight="1" x14ac:dyDescent="0.25">
      <c r="A210" s="41"/>
      <c r="B210" s="87"/>
      <c r="C210" s="53"/>
      <c r="D210" s="42"/>
      <c r="E210" s="87"/>
      <c r="F210" s="53"/>
      <c r="G210" s="54"/>
      <c r="H210" s="58"/>
      <c r="I210" s="59"/>
      <c r="J210" s="59"/>
      <c r="K210" s="59"/>
      <c r="L210" s="60"/>
      <c r="M210" s="61"/>
      <c r="N210" s="61"/>
      <c r="O210" s="61"/>
    </row>
    <row r="211" spans="1:15" ht="15" customHeight="1" x14ac:dyDescent="0.25">
      <c r="A211" s="41"/>
      <c r="B211" s="87"/>
      <c r="C211" s="53"/>
      <c r="D211" s="42"/>
      <c r="E211" s="87"/>
      <c r="F211" s="53"/>
      <c r="G211" s="54"/>
      <c r="H211" s="58"/>
      <c r="I211" s="59"/>
      <c r="J211" s="59"/>
      <c r="K211" s="59"/>
      <c r="L211" s="60"/>
      <c r="M211" s="61"/>
      <c r="N211" s="61"/>
      <c r="O211" s="61"/>
    </row>
    <row r="212" spans="1:15" ht="15" customHeight="1" x14ac:dyDescent="0.25">
      <c r="A212" s="41"/>
      <c r="B212" s="87"/>
      <c r="C212" s="53"/>
      <c r="D212" s="42"/>
      <c r="E212" s="87"/>
      <c r="F212" s="53"/>
      <c r="G212" s="54"/>
      <c r="H212" s="58"/>
      <c r="I212" s="59"/>
      <c r="J212" s="59"/>
      <c r="K212" s="59"/>
      <c r="L212" s="60"/>
      <c r="M212" s="61"/>
      <c r="N212" s="61"/>
      <c r="O212" s="61"/>
    </row>
    <row r="213" spans="1:15" ht="15" customHeight="1" x14ac:dyDescent="0.25">
      <c r="A213" s="41"/>
      <c r="B213" s="87"/>
      <c r="C213" s="53"/>
      <c r="D213" s="42"/>
      <c r="E213" s="87"/>
      <c r="F213" s="53"/>
      <c r="G213" s="54"/>
      <c r="H213" s="58"/>
      <c r="I213" s="59"/>
      <c r="J213" s="59"/>
      <c r="K213" s="59"/>
      <c r="L213" s="60"/>
      <c r="M213" s="61"/>
      <c r="N213" s="61"/>
      <c r="O213" s="61"/>
    </row>
    <row r="214" spans="1:15" ht="15" customHeight="1" x14ac:dyDescent="0.25">
      <c r="A214" s="41"/>
      <c r="B214" s="87"/>
      <c r="C214" s="53"/>
      <c r="D214" s="42"/>
      <c r="E214" s="87"/>
      <c r="F214" s="53"/>
      <c r="G214" s="54"/>
      <c r="H214" s="58"/>
      <c r="I214" s="59"/>
      <c r="J214" s="59"/>
      <c r="K214" s="59"/>
      <c r="L214" s="60"/>
      <c r="M214" s="61"/>
      <c r="N214" s="61"/>
      <c r="O214" s="61"/>
    </row>
    <row r="215" spans="1:15" ht="15" customHeight="1" x14ac:dyDescent="0.25">
      <c r="A215" s="41"/>
      <c r="B215" s="87"/>
      <c r="C215" s="53"/>
      <c r="D215" s="42"/>
      <c r="E215" s="87"/>
      <c r="F215" s="53"/>
      <c r="G215" s="54"/>
      <c r="H215" s="58"/>
      <c r="I215" s="59"/>
      <c r="J215" s="59"/>
      <c r="K215" s="59"/>
      <c r="L215" s="60"/>
      <c r="M215" s="61"/>
      <c r="N215" s="61"/>
      <c r="O215" s="61"/>
    </row>
    <row r="216" spans="1:15" ht="15" customHeight="1" x14ac:dyDescent="0.25">
      <c r="A216" s="41"/>
      <c r="B216" s="87"/>
      <c r="C216" s="53"/>
      <c r="D216" s="42"/>
      <c r="E216" s="87"/>
      <c r="F216" s="53"/>
      <c r="G216" s="54"/>
      <c r="H216" s="58"/>
      <c r="I216" s="59"/>
      <c r="J216" s="59"/>
      <c r="K216" s="59"/>
      <c r="L216" s="60"/>
      <c r="M216" s="61"/>
      <c r="N216" s="61"/>
      <c r="O216" s="61"/>
    </row>
    <row r="217" spans="1:15" ht="15" customHeight="1" x14ac:dyDescent="0.25">
      <c r="A217" s="41"/>
      <c r="B217" s="87"/>
      <c r="C217" s="53"/>
      <c r="D217" s="42"/>
      <c r="E217" s="87"/>
      <c r="F217" s="53"/>
      <c r="G217" s="54"/>
      <c r="H217" s="58"/>
      <c r="I217" s="59"/>
      <c r="J217" s="59"/>
      <c r="K217" s="59"/>
      <c r="L217" s="60"/>
      <c r="M217" s="61"/>
      <c r="N217" s="61"/>
      <c r="O217" s="61"/>
    </row>
    <row r="218" spans="1:15" ht="15" customHeight="1" x14ac:dyDescent="0.25">
      <c r="A218" s="41"/>
      <c r="B218" s="87"/>
      <c r="C218" s="53"/>
      <c r="D218" s="42"/>
      <c r="E218" s="87"/>
      <c r="F218" s="53"/>
      <c r="G218" s="54"/>
      <c r="H218" s="58"/>
      <c r="I218" s="59"/>
      <c r="J218" s="59"/>
      <c r="K218" s="59"/>
      <c r="L218" s="60"/>
      <c r="M218" s="61"/>
      <c r="N218" s="61"/>
      <c r="O218" s="61"/>
    </row>
    <row r="219" spans="1:15" ht="15" customHeight="1" x14ac:dyDescent="0.25">
      <c r="A219" s="41"/>
      <c r="B219" s="87"/>
      <c r="C219" s="53"/>
      <c r="D219" s="42"/>
      <c r="E219" s="87"/>
      <c r="F219" s="53"/>
      <c r="G219" s="54"/>
      <c r="H219" s="58"/>
      <c r="I219" s="59"/>
      <c r="J219" s="59"/>
      <c r="K219" s="59"/>
      <c r="L219" s="60"/>
      <c r="M219" s="61"/>
      <c r="N219" s="61"/>
      <c r="O219" s="61"/>
    </row>
    <row r="220" spans="1:15" ht="15" customHeight="1" x14ac:dyDescent="0.25">
      <c r="A220" s="41"/>
      <c r="B220" s="87"/>
      <c r="C220" s="53"/>
      <c r="D220" s="42"/>
      <c r="E220" s="87"/>
      <c r="F220" s="53"/>
      <c r="G220" s="54"/>
      <c r="H220" s="58"/>
      <c r="I220" s="59"/>
      <c r="J220" s="59"/>
      <c r="K220" s="59"/>
      <c r="L220" s="60"/>
      <c r="M220" s="61"/>
      <c r="N220" s="61"/>
      <c r="O220" s="61"/>
    </row>
    <row r="221" spans="1:15" ht="15" customHeight="1" x14ac:dyDescent="0.25">
      <c r="A221" s="41"/>
      <c r="B221" s="87"/>
      <c r="C221" s="53"/>
      <c r="D221" s="42"/>
      <c r="E221" s="87"/>
      <c r="F221" s="53"/>
      <c r="G221" s="54"/>
      <c r="H221" s="58"/>
      <c r="I221" s="59"/>
      <c r="J221" s="59"/>
      <c r="K221" s="59"/>
      <c r="L221" s="60"/>
      <c r="M221" s="61"/>
      <c r="N221" s="61"/>
      <c r="O221" s="61"/>
    </row>
    <row r="222" spans="1:15" ht="15" customHeight="1" x14ac:dyDescent="0.25">
      <c r="A222" s="41"/>
      <c r="B222" s="87"/>
      <c r="C222" s="53"/>
      <c r="D222" s="42"/>
      <c r="E222" s="87"/>
      <c r="F222" s="53"/>
      <c r="G222" s="54"/>
      <c r="H222" s="58"/>
      <c r="I222" s="59"/>
      <c r="J222" s="59"/>
      <c r="K222" s="59"/>
      <c r="L222" s="60"/>
      <c r="M222" s="61"/>
      <c r="N222" s="61"/>
      <c r="O222" s="61"/>
    </row>
    <row r="223" spans="1:15" ht="15" customHeight="1" x14ac:dyDescent="0.25">
      <c r="A223" s="41"/>
      <c r="B223" s="87"/>
      <c r="C223" s="53"/>
      <c r="D223" s="42"/>
      <c r="E223" s="87"/>
      <c r="F223" s="53"/>
      <c r="G223" s="54"/>
      <c r="H223" s="58"/>
      <c r="I223" s="59"/>
      <c r="J223" s="59"/>
      <c r="K223" s="59"/>
      <c r="L223" s="60"/>
      <c r="M223" s="61"/>
      <c r="N223" s="61"/>
      <c r="O223" s="61"/>
    </row>
    <row r="224" spans="1:15" ht="15" customHeight="1" x14ac:dyDescent="0.25">
      <c r="A224" s="41"/>
      <c r="B224" s="87"/>
      <c r="C224" s="53"/>
      <c r="D224" s="42"/>
      <c r="E224" s="87"/>
      <c r="F224" s="53"/>
      <c r="G224" s="54"/>
      <c r="H224" s="58"/>
      <c r="I224" s="59"/>
      <c r="J224" s="59"/>
      <c r="K224" s="59"/>
      <c r="L224" s="60"/>
      <c r="M224" s="61"/>
      <c r="N224" s="61"/>
      <c r="O224" s="61"/>
    </row>
    <row r="225" spans="1:15" ht="15" customHeight="1" x14ac:dyDescent="0.25">
      <c r="A225" s="41"/>
      <c r="B225" s="87"/>
      <c r="C225" s="53"/>
      <c r="D225" s="42"/>
      <c r="E225" s="87"/>
      <c r="F225" s="53"/>
      <c r="G225" s="54"/>
      <c r="H225" s="58"/>
      <c r="I225" s="59"/>
      <c r="J225" s="59"/>
      <c r="K225" s="59"/>
      <c r="L225" s="60"/>
      <c r="M225" s="61"/>
      <c r="N225" s="61"/>
      <c r="O225" s="61"/>
    </row>
    <row r="226" spans="1:15" ht="15" customHeight="1" x14ac:dyDescent="0.25">
      <c r="A226" s="41"/>
      <c r="B226" s="87"/>
      <c r="C226" s="53"/>
      <c r="D226" s="42"/>
      <c r="E226" s="87"/>
      <c r="F226" s="53"/>
      <c r="G226" s="54"/>
      <c r="H226" s="58"/>
      <c r="I226" s="59"/>
      <c r="J226" s="59"/>
      <c r="K226" s="59"/>
      <c r="L226" s="60"/>
      <c r="M226" s="61"/>
      <c r="N226" s="61"/>
      <c r="O226" s="61"/>
    </row>
    <row r="227" spans="1:15" ht="15" customHeight="1" x14ac:dyDescent="0.25">
      <c r="A227" s="41"/>
      <c r="B227" s="87"/>
      <c r="C227" s="53"/>
      <c r="D227" s="42"/>
      <c r="E227" s="87"/>
      <c r="F227" s="53"/>
      <c r="G227" s="54"/>
      <c r="H227" s="58"/>
      <c r="I227" s="59"/>
      <c r="J227" s="59"/>
      <c r="K227" s="59"/>
      <c r="L227" s="60"/>
      <c r="M227" s="61"/>
      <c r="N227" s="61"/>
      <c r="O227" s="61"/>
    </row>
    <row r="228" spans="1:15" ht="15" customHeight="1" x14ac:dyDescent="0.25">
      <c r="A228" s="41"/>
      <c r="B228" s="87"/>
      <c r="C228" s="53"/>
      <c r="D228" s="42"/>
      <c r="E228" s="87"/>
      <c r="F228" s="53"/>
      <c r="G228" s="54"/>
      <c r="H228" s="58"/>
      <c r="I228" s="59"/>
      <c r="J228" s="59"/>
      <c r="K228" s="59"/>
      <c r="L228" s="60"/>
      <c r="M228" s="61"/>
      <c r="N228" s="61"/>
      <c r="O228" s="61"/>
    </row>
    <row r="229" spans="1:15" ht="15" customHeight="1" x14ac:dyDescent="0.25">
      <c r="A229" s="41"/>
      <c r="B229" s="87"/>
      <c r="C229" s="53"/>
      <c r="D229" s="42"/>
      <c r="E229" s="87"/>
      <c r="F229" s="53"/>
      <c r="G229" s="54"/>
      <c r="H229" s="58"/>
      <c r="I229" s="59"/>
      <c r="J229" s="59"/>
      <c r="K229" s="59"/>
      <c r="L229" s="60"/>
      <c r="M229" s="61"/>
      <c r="N229" s="61"/>
      <c r="O229" s="61"/>
    </row>
    <row r="230" spans="1:15" ht="15" customHeight="1" x14ac:dyDescent="0.25">
      <c r="A230" s="41"/>
      <c r="B230" s="87"/>
      <c r="C230" s="53"/>
      <c r="D230" s="42"/>
      <c r="E230" s="87"/>
      <c r="F230" s="53"/>
      <c r="G230" s="54"/>
      <c r="H230" s="58"/>
      <c r="I230" s="59"/>
      <c r="J230" s="59"/>
      <c r="K230" s="59"/>
      <c r="L230" s="60"/>
      <c r="M230" s="61"/>
      <c r="N230" s="61"/>
      <c r="O230" s="61"/>
    </row>
    <row r="231" spans="1:15" ht="15" customHeight="1" x14ac:dyDescent="0.25">
      <c r="A231" s="41"/>
      <c r="B231" s="87"/>
      <c r="C231" s="53"/>
      <c r="D231" s="42"/>
      <c r="E231" s="87"/>
      <c r="F231" s="53"/>
      <c r="G231" s="54"/>
      <c r="H231" s="58"/>
      <c r="I231" s="59"/>
      <c r="J231" s="59"/>
      <c r="K231" s="59"/>
      <c r="L231" s="60"/>
      <c r="M231" s="61"/>
      <c r="N231" s="61"/>
      <c r="O231" s="61"/>
    </row>
    <row r="232" spans="1:15" ht="15" customHeight="1" x14ac:dyDescent="0.25">
      <c r="A232" s="41"/>
      <c r="B232" s="87"/>
      <c r="C232" s="53"/>
      <c r="D232" s="42"/>
      <c r="E232" s="87"/>
      <c r="F232" s="53"/>
      <c r="G232" s="54"/>
      <c r="H232" s="58"/>
      <c r="I232" s="59"/>
      <c r="J232" s="59"/>
      <c r="K232" s="59"/>
      <c r="L232" s="60"/>
      <c r="M232" s="61"/>
      <c r="N232" s="61"/>
      <c r="O232" s="61"/>
    </row>
    <row r="233" spans="1:15" ht="15" customHeight="1" x14ac:dyDescent="0.25">
      <c r="A233" s="41"/>
      <c r="B233" s="87"/>
      <c r="C233" s="53"/>
      <c r="D233" s="42"/>
      <c r="E233" s="87"/>
      <c r="F233" s="53"/>
      <c r="G233" s="54"/>
      <c r="H233" s="58"/>
      <c r="I233" s="59"/>
      <c r="J233" s="59"/>
      <c r="K233" s="59"/>
      <c r="L233" s="60"/>
      <c r="M233" s="61"/>
      <c r="N233" s="61"/>
      <c r="O233" s="61"/>
    </row>
    <row r="234" spans="1:15" ht="15" customHeight="1" x14ac:dyDescent="0.25">
      <c r="A234" s="41"/>
      <c r="B234" s="87"/>
      <c r="C234" s="53"/>
      <c r="D234" s="42"/>
      <c r="E234" s="87"/>
      <c r="F234" s="53"/>
      <c r="G234" s="54"/>
      <c r="H234" s="58"/>
      <c r="I234" s="59"/>
      <c r="J234" s="59"/>
      <c r="K234" s="59"/>
      <c r="L234" s="60"/>
      <c r="M234" s="61"/>
      <c r="N234" s="61"/>
      <c r="O234" s="61"/>
    </row>
    <row r="235" spans="1:15" ht="15" customHeight="1" x14ac:dyDescent="0.25">
      <c r="A235" s="41"/>
      <c r="B235" s="87"/>
      <c r="C235" s="53"/>
      <c r="D235" s="42"/>
      <c r="E235" s="87"/>
      <c r="F235" s="53"/>
      <c r="G235" s="54"/>
      <c r="H235" s="58"/>
      <c r="I235" s="59"/>
      <c r="J235" s="59"/>
      <c r="K235" s="59"/>
      <c r="L235" s="60"/>
      <c r="M235" s="61"/>
      <c r="N235" s="61"/>
      <c r="O235" s="61"/>
    </row>
    <row r="236" spans="1:15" ht="15" customHeight="1" x14ac:dyDescent="0.25">
      <c r="A236" s="41"/>
      <c r="B236" s="87"/>
      <c r="C236" s="53"/>
      <c r="D236" s="42"/>
      <c r="E236" s="87"/>
      <c r="F236" s="53"/>
      <c r="G236" s="54"/>
      <c r="H236" s="58"/>
      <c r="I236" s="59"/>
      <c r="J236" s="59"/>
      <c r="K236" s="59"/>
      <c r="L236" s="60"/>
      <c r="M236" s="61"/>
      <c r="N236" s="61"/>
      <c r="O236" s="61"/>
    </row>
    <row r="237" spans="1:15" ht="15" customHeight="1" x14ac:dyDescent="0.25">
      <c r="A237" s="41"/>
      <c r="B237" s="87"/>
      <c r="C237" s="53"/>
      <c r="D237" s="42"/>
      <c r="E237" s="87"/>
      <c r="F237" s="53"/>
      <c r="G237" s="54"/>
      <c r="H237" s="58"/>
      <c r="I237" s="59"/>
      <c r="J237" s="59"/>
      <c r="K237" s="59"/>
      <c r="L237" s="60"/>
      <c r="M237" s="61"/>
      <c r="N237" s="61"/>
      <c r="O237" s="61"/>
    </row>
    <row r="238" spans="1:15" ht="15" customHeight="1" x14ac:dyDescent="0.25">
      <c r="A238" s="41"/>
      <c r="B238" s="87"/>
      <c r="C238" s="53"/>
      <c r="D238" s="42"/>
      <c r="E238" s="87"/>
      <c r="F238" s="53"/>
      <c r="G238" s="54"/>
      <c r="H238" s="58"/>
      <c r="I238" s="59"/>
      <c r="J238" s="59"/>
      <c r="K238" s="59"/>
      <c r="L238" s="60"/>
      <c r="M238" s="61"/>
      <c r="N238" s="61"/>
      <c r="O238" s="61"/>
    </row>
    <row r="239" spans="1:15" ht="15" customHeight="1" x14ac:dyDescent="0.25">
      <c r="A239" s="41"/>
      <c r="B239" s="87"/>
      <c r="C239" s="53"/>
      <c r="D239" s="42"/>
      <c r="E239" s="87"/>
      <c r="F239" s="53"/>
      <c r="G239" s="54"/>
      <c r="H239" s="58"/>
      <c r="I239" s="59"/>
      <c r="J239" s="59"/>
      <c r="K239" s="59"/>
      <c r="L239" s="60"/>
      <c r="M239" s="61"/>
      <c r="N239" s="61"/>
      <c r="O239" s="61"/>
    </row>
    <row r="240" spans="1:15" ht="15" customHeight="1" x14ac:dyDescent="0.25">
      <c r="A240" s="41"/>
      <c r="B240" s="87"/>
      <c r="C240" s="53"/>
      <c r="D240" s="42"/>
      <c r="E240" s="87"/>
      <c r="F240" s="53"/>
      <c r="G240" s="54"/>
      <c r="H240" s="58"/>
      <c r="I240" s="59"/>
      <c r="J240" s="59"/>
      <c r="K240" s="59"/>
      <c r="L240" s="60"/>
      <c r="M240" s="61"/>
      <c r="N240" s="61"/>
      <c r="O240" s="61"/>
    </row>
    <row r="241" spans="1:15" ht="15" customHeight="1" x14ac:dyDescent="0.25">
      <c r="A241" s="41"/>
      <c r="B241" s="87"/>
      <c r="C241" s="53"/>
      <c r="D241" s="42"/>
      <c r="E241" s="87"/>
      <c r="F241" s="53"/>
      <c r="G241" s="54"/>
      <c r="H241" s="58"/>
      <c r="I241" s="59"/>
      <c r="J241" s="59"/>
      <c r="K241" s="59"/>
      <c r="L241" s="60"/>
      <c r="M241" s="61"/>
      <c r="N241" s="61"/>
      <c r="O241" s="61"/>
    </row>
    <row r="242" spans="1:15" ht="15" customHeight="1" x14ac:dyDescent="0.25">
      <c r="A242" s="41"/>
      <c r="B242" s="87"/>
      <c r="C242" s="53"/>
      <c r="D242" s="42"/>
      <c r="E242" s="87"/>
      <c r="F242" s="53"/>
      <c r="G242" s="54"/>
      <c r="H242" s="58"/>
      <c r="I242" s="59"/>
      <c r="J242" s="59"/>
      <c r="K242" s="59"/>
      <c r="L242" s="60"/>
      <c r="M242" s="61"/>
      <c r="N242" s="61"/>
      <c r="O242" s="61"/>
    </row>
    <row r="243" spans="1:15" ht="15" customHeight="1" x14ac:dyDescent="0.25">
      <c r="A243" s="41"/>
      <c r="B243" s="87"/>
      <c r="C243" s="53"/>
      <c r="D243" s="42"/>
      <c r="E243" s="87"/>
      <c r="F243" s="53"/>
      <c r="G243" s="54"/>
      <c r="H243" s="58"/>
      <c r="I243" s="59"/>
      <c r="J243" s="59"/>
      <c r="K243" s="59"/>
      <c r="L243" s="60"/>
      <c r="M243" s="61"/>
      <c r="N243" s="61"/>
      <c r="O243" s="61"/>
    </row>
    <row r="244" spans="1:15" ht="15" customHeight="1" x14ac:dyDescent="0.25">
      <c r="A244" s="41"/>
      <c r="B244" s="87"/>
      <c r="C244" s="53"/>
      <c r="D244" s="42"/>
      <c r="E244" s="87"/>
      <c r="F244" s="53"/>
      <c r="G244" s="54"/>
      <c r="H244" s="58"/>
      <c r="I244" s="59"/>
      <c r="J244" s="59"/>
      <c r="K244" s="59"/>
      <c r="L244" s="60"/>
      <c r="M244" s="61"/>
      <c r="N244" s="61"/>
      <c r="O244" s="61"/>
    </row>
    <row r="245" spans="1:15" ht="15" customHeight="1" x14ac:dyDescent="0.25">
      <c r="A245" s="41"/>
      <c r="B245" s="87"/>
      <c r="C245" s="53"/>
      <c r="D245" s="42"/>
      <c r="E245" s="87"/>
      <c r="F245" s="53"/>
      <c r="G245" s="54"/>
      <c r="H245" s="58"/>
      <c r="I245" s="59"/>
      <c r="J245" s="59"/>
      <c r="K245" s="59"/>
      <c r="L245" s="60"/>
      <c r="M245" s="61"/>
      <c r="N245" s="61"/>
      <c r="O245" s="61"/>
    </row>
    <row r="246" spans="1:15" ht="15" customHeight="1" x14ac:dyDescent="0.25">
      <c r="A246" s="41"/>
      <c r="B246" s="87"/>
      <c r="C246" s="53"/>
      <c r="D246" s="42"/>
      <c r="E246" s="87"/>
      <c r="F246" s="53"/>
      <c r="G246" s="54"/>
      <c r="H246" s="58"/>
      <c r="I246" s="59"/>
      <c r="J246" s="59"/>
      <c r="K246" s="59"/>
      <c r="L246" s="60"/>
      <c r="M246" s="61"/>
      <c r="N246" s="61"/>
      <c r="O246" s="61"/>
    </row>
    <row r="247" spans="1:15" ht="15" customHeight="1" x14ac:dyDescent="0.25">
      <c r="A247" s="41"/>
      <c r="B247" s="87"/>
      <c r="C247" s="53"/>
      <c r="D247" s="42"/>
      <c r="E247" s="87"/>
      <c r="F247" s="53"/>
      <c r="G247" s="54"/>
      <c r="H247" s="58"/>
      <c r="I247" s="59"/>
      <c r="J247" s="59"/>
      <c r="K247" s="59"/>
      <c r="L247" s="60"/>
      <c r="M247" s="61"/>
      <c r="N247" s="61"/>
      <c r="O247" s="61"/>
    </row>
    <row r="248" spans="1:15" ht="15" customHeight="1" x14ac:dyDescent="0.25">
      <c r="A248" s="41"/>
      <c r="B248" s="87"/>
      <c r="C248" s="53"/>
      <c r="D248" s="42"/>
      <c r="E248" s="87"/>
      <c r="F248" s="53"/>
      <c r="G248" s="54"/>
      <c r="H248" s="58"/>
      <c r="I248" s="59"/>
      <c r="J248" s="59"/>
      <c r="K248" s="59"/>
      <c r="L248" s="60"/>
      <c r="M248" s="61"/>
      <c r="N248" s="61"/>
      <c r="O248" s="61"/>
    </row>
    <row r="249" spans="1:15" ht="15" customHeight="1" x14ac:dyDescent="0.25">
      <c r="A249" s="41"/>
      <c r="B249" s="87"/>
      <c r="C249" s="53"/>
      <c r="D249" s="42"/>
      <c r="E249" s="87"/>
      <c r="F249" s="53"/>
      <c r="G249" s="54"/>
      <c r="H249" s="58"/>
      <c r="I249" s="59"/>
      <c r="J249" s="59"/>
      <c r="K249" s="59"/>
      <c r="L249" s="60"/>
      <c r="M249" s="61"/>
      <c r="N249" s="61"/>
      <c r="O249" s="61"/>
    </row>
    <row r="250" spans="1:15" ht="15" customHeight="1" x14ac:dyDescent="0.25">
      <c r="A250" s="41"/>
      <c r="B250" s="87"/>
      <c r="C250" s="53"/>
      <c r="D250" s="42"/>
      <c r="E250" s="87"/>
      <c r="F250" s="53"/>
      <c r="G250" s="54"/>
      <c r="H250" s="58"/>
      <c r="I250" s="59"/>
      <c r="J250" s="59"/>
      <c r="K250" s="59"/>
      <c r="L250" s="60"/>
      <c r="M250" s="61"/>
      <c r="N250" s="61"/>
      <c r="O250" s="61"/>
    </row>
    <row r="251" spans="1:15" ht="15" customHeight="1" x14ac:dyDescent="0.25">
      <c r="A251" s="41"/>
      <c r="B251" s="87"/>
      <c r="C251" s="53"/>
      <c r="D251" s="42"/>
      <c r="E251" s="87"/>
      <c r="F251" s="53"/>
      <c r="G251" s="54"/>
      <c r="H251" s="58"/>
      <c r="I251" s="59"/>
      <c r="J251" s="59"/>
      <c r="K251" s="59"/>
      <c r="L251" s="60"/>
      <c r="M251" s="61"/>
      <c r="N251" s="61"/>
      <c r="O251" s="61"/>
    </row>
    <row r="252" spans="1:15" ht="15" customHeight="1" x14ac:dyDescent="0.25">
      <c r="A252" s="41"/>
      <c r="B252" s="87"/>
      <c r="C252" s="53"/>
      <c r="D252" s="42"/>
      <c r="E252" s="87"/>
      <c r="F252" s="53"/>
      <c r="G252" s="54"/>
      <c r="H252" s="58"/>
      <c r="I252" s="59"/>
      <c r="J252" s="59"/>
      <c r="K252" s="59"/>
      <c r="L252" s="60"/>
      <c r="M252" s="61"/>
      <c r="N252" s="61"/>
      <c r="O252" s="61"/>
    </row>
    <row r="253" spans="1:15" ht="15" customHeight="1" x14ac:dyDescent="0.25">
      <c r="A253" s="41"/>
      <c r="B253" s="87"/>
      <c r="C253" s="53"/>
      <c r="D253" s="42"/>
      <c r="E253" s="87"/>
      <c r="F253" s="53"/>
      <c r="G253" s="54"/>
      <c r="H253" s="58"/>
      <c r="I253" s="59"/>
      <c r="J253" s="59"/>
      <c r="K253" s="59"/>
      <c r="L253" s="60"/>
      <c r="M253" s="61"/>
      <c r="N253" s="61"/>
      <c r="O253" s="61"/>
    </row>
    <row r="254" spans="1:15" ht="15" customHeight="1" x14ac:dyDescent="0.25">
      <c r="A254" s="41"/>
      <c r="B254" s="87"/>
      <c r="C254" s="53"/>
      <c r="D254" s="42"/>
      <c r="E254" s="87"/>
      <c r="F254" s="53"/>
      <c r="G254" s="54"/>
      <c r="H254" s="58"/>
      <c r="I254" s="59"/>
      <c r="J254" s="59"/>
      <c r="K254" s="59"/>
      <c r="L254" s="60"/>
      <c r="M254" s="61"/>
      <c r="N254" s="61"/>
      <c r="O254" s="61"/>
    </row>
    <row r="255" spans="1:15" ht="15" customHeight="1" x14ac:dyDescent="0.25">
      <c r="A255" s="41"/>
      <c r="B255" s="87"/>
      <c r="C255" s="53"/>
      <c r="D255" s="42"/>
      <c r="E255" s="87"/>
      <c r="F255" s="53"/>
      <c r="G255" s="54"/>
      <c r="H255" s="58"/>
      <c r="I255" s="59"/>
      <c r="J255" s="59"/>
      <c r="K255" s="59"/>
      <c r="L255" s="60"/>
      <c r="M255" s="61"/>
      <c r="N255" s="61"/>
      <c r="O255" s="61"/>
    </row>
    <row r="256" spans="1:15" ht="15" customHeight="1" x14ac:dyDescent="0.25">
      <c r="A256" s="41"/>
      <c r="B256" s="87"/>
      <c r="C256" s="53"/>
      <c r="D256" s="42"/>
      <c r="E256" s="87"/>
      <c r="F256" s="53"/>
      <c r="G256" s="54"/>
      <c r="H256" s="58"/>
      <c r="I256" s="59"/>
      <c r="J256" s="59"/>
      <c r="K256" s="59"/>
      <c r="L256" s="60"/>
      <c r="M256" s="61"/>
      <c r="N256" s="61"/>
      <c r="O256" s="61"/>
    </row>
    <row r="257" spans="1:15" ht="15" customHeight="1" x14ac:dyDescent="0.25">
      <c r="A257" s="41"/>
      <c r="B257" s="87"/>
      <c r="C257" s="53"/>
      <c r="D257" s="42"/>
      <c r="E257" s="87"/>
      <c r="F257" s="53"/>
      <c r="G257" s="54"/>
      <c r="H257" s="58"/>
      <c r="I257" s="59"/>
      <c r="J257" s="59"/>
      <c r="K257" s="59"/>
      <c r="L257" s="60"/>
      <c r="M257" s="61"/>
      <c r="N257" s="61"/>
      <c r="O257" s="61"/>
    </row>
    <row r="258" spans="1:15" ht="15" customHeight="1" x14ac:dyDescent="0.25">
      <c r="A258" s="41"/>
      <c r="B258" s="87"/>
      <c r="C258" s="53"/>
      <c r="D258" s="42"/>
      <c r="E258" s="87"/>
      <c r="F258" s="53"/>
      <c r="G258" s="54"/>
      <c r="H258" s="58"/>
      <c r="I258" s="59"/>
      <c r="J258" s="59"/>
      <c r="K258" s="59"/>
      <c r="L258" s="60"/>
      <c r="M258" s="61"/>
      <c r="N258" s="61"/>
      <c r="O258" s="61"/>
    </row>
    <row r="259" spans="1:15" ht="15" customHeight="1" x14ac:dyDescent="0.25">
      <c r="A259" s="41"/>
      <c r="B259" s="87"/>
      <c r="C259" s="53"/>
      <c r="D259" s="42"/>
      <c r="E259" s="87"/>
      <c r="F259" s="53"/>
      <c r="G259" s="54"/>
      <c r="H259" s="58"/>
      <c r="I259" s="59"/>
      <c r="J259" s="59"/>
      <c r="K259" s="59"/>
      <c r="L259" s="60"/>
      <c r="M259" s="61"/>
      <c r="N259" s="61"/>
      <c r="O259" s="61"/>
    </row>
    <row r="260" spans="1:15" ht="15" customHeight="1" x14ac:dyDescent="0.25">
      <c r="A260" s="41"/>
      <c r="B260" s="87"/>
      <c r="C260" s="53"/>
      <c r="D260" s="42"/>
      <c r="E260" s="87"/>
      <c r="F260" s="53"/>
      <c r="G260" s="54"/>
      <c r="H260" s="58"/>
      <c r="I260" s="59"/>
      <c r="J260" s="59"/>
      <c r="K260" s="59"/>
      <c r="L260" s="60"/>
      <c r="M260" s="61"/>
      <c r="N260" s="61"/>
      <c r="O260" s="61"/>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54"/>
  <sheetViews>
    <sheetView zoomScale="90" zoomScaleNormal="90" zoomScaleSheetLayoutView="100" workbookViewId="0">
      <selection sqref="A1:H1"/>
    </sheetView>
  </sheetViews>
  <sheetFormatPr defaultColWidth="9.1796875" defaultRowHeight="12.5" x14ac:dyDescent="0.25"/>
  <cols>
    <col min="1" max="1" width="14.7265625" style="47" customWidth="1"/>
    <col min="2" max="2" width="8.7265625" style="47" customWidth="1"/>
    <col min="3" max="3" width="15.7265625" style="55" bestFit="1" customWidth="1"/>
    <col min="4" max="4" width="50.7265625" style="55" customWidth="1"/>
    <col min="5" max="5" width="14.7265625" style="56" customWidth="1"/>
    <col min="6" max="7" width="14.7265625" style="57" customWidth="1"/>
    <col min="8" max="8" width="14.7265625" style="47" customWidth="1"/>
    <col min="9" max="9" width="15.54296875" style="47" customWidth="1"/>
    <col min="10" max="13" width="9.1796875" style="47"/>
    <col min="14" max="14" width="9.453125" style="47" bestFit="1" customWidth="1"/>
    <col min="15" max="16384" width="9.1796875" style="47"/>
  </cols>
  <sheetData>
    <row r="1" spans="1:14" ht="66.75" customHeight="1" x14ac:dyDescent="0.25">
      <c r="A1" s="230" t="s">
        <v>385</v>
      </c>
      <c r="B1" s="230"/>
      <c r="C1" s="230"/>
      <c r="D1" s="230"/>
      <c r="E1" s="230"/>
      <c r="F1" s="230"/>
      <c r="G1" s="230"/>
      <c r="H1" s="230"/>
    </row>
    <row r="2" spans="1:14" s="48" customFormat="1" ht="25.5" customHeight="1" x14ac:dyDescent="0.25">
      <c r="A2" s="212" t="str">
        <f>Overview!B4&amp; " - Effective between "&amp;Overview!D4&amp;" and "&amp;Overview!E4&amp;" - "&amp;Overview!F4&amp;" EDCM import charges"</f>
        <v>Stark Infra-Electricity Ltd - GSP C - Effective between 01/04/2025 and 31/03/2026 - Draft EDCM import charges</v>
      </c>
      <c r="B2" s="213"/>
      <c r="C2" s="213"/>
      <c r="D2" s="213"/>
      <c r="E2" s="213"/>
      <c r="F2" s="213"/>
      <c r="G2" s="213"/>
      <c r="H2" s="214"/>
    </row>
    <row r="3" spans="1:14" s="77" customFormat="1" ht="18" x14ac:dyDescent="0.25">
      <c r="A3" s="79"/>
      <c r="B3" s="79"/>
      <c r="C3" s="79"/>
      <c r="D3" s="80"/>
      <c r="E3" s="81"/>
      <c r="F3" s="81"/>
      <c r="G3" s="82"/>
      <c r="H3" s="82"/>
      <c r="I3" s="76"/>
      <c r="J3" s="76"/>
      <c r="K3" s="76"/>
      <c r="L3" s="76"/>
      <c r="M3" s="76"/>
      <c r="N3" s="76"/>
    </row>
    <row r="4" spans="1:14" ht="60.75" customHeight="1" x14ac:dyDescent="0.25">
      <c r="A4" s="49" t="s">
        <v>354</v>
      </c>
      <c r="B4" s="50" t="s">
        <v>311</v>
      </c>
      <c r="C4" s="49" t="s">
        <v>312</v>
      </c>
      <c r="D4" s="51" t="s">
        <v>54</v>
      </c>
      <c r="E4" s="127" t="str">
        <f>'Annex 2 EHV charges'!H10</f>
        <v>Import
Super Red
unit charge
(p/kWh)</v>
      </c>
      <c r="F4" s="127" t="str">
        <f>'Annex 2 EHV charges'!I10</f>
        <v>Import
fixed charge
(p/day)</v>
      </c>
      <c r="G4" s="127" t="str">
        <f>'Annex 2 EHV charges'!J10</f>
        <v>Import
capacity charge
(p/kVA/day)</v>
      </c>
      <c r="H4" s="127" t="str">
        <f>'Annex 2 EHV charges'!K10</f>
        <v>Import
exceeded capacity charge
(p/kVA/day)</v>
      </c>
    </row>
    <row r="5" spans="1:14" ht="12.75" customHeight="1" x14ac:dyDescent="0.25">
      <c r="A5" s="88" t="str">
        <f t="array" ref="A5">IFERROR(INDEX('Annex 2 EHV charges'!$A$11:$A$260, MATCH(0, IF(ISBLANK('Annex 2 EHV charges'!$A$11:$A$260),1, COUNTIF(A$4:$A4, 'Annex 2 EHV charges'!$A$11:$A$260)), 0)),"")</f>
        <v/>
      </c>
      <c r="B5" s="88" t="str">
        <f>IF($A5="","",VLOOKUP($A5,'Annex 2 EHV charges'!$A:$O,2,0))</f>
        <v/>
      </c>
      <c r="C5" s="89" t="str">
        <f>IF($A5="","",VLOOKUP($A5,'Annex 2 EHV charges'!$A:$O,3,0))</f>
        <v/>
      </c>
      <c r="D5" s="88" t="str">
        <f>IF($A5="","",VLOOKUP($A5,'Annex 2 EHV charges'!$A:$O,7,0))</f>
        <v/>
      </c>
      <c r="E5" s="93" t="str">
        <f>IFERROR(IF(VLOOKUP($A5,'Annex 2 EHV charges'!$A:$O,8,FALSE)=0,"",VLOOKUP($A5,'Annex 2 EHV charges'!$A:$O,8,FALSE)),"")</f>
        <v/>
      </c>
      <c r="F5" s="94" t="str">
        <f>IFERROR(IF(VLOOKUP($A5,'Annex 2 EHV charges'!$A:$O,9,FALSE)=0,"",VLOOKUP($A5,'Annex 2 EHV charges'!$A:$O,9,FALSE)),"")</f>
        <v/>
      </c>
      <c r="G5" s="95" t="str">
        <f>IFERROR(IF(VLOOKUP($A5,'Annex 2 EHV charges'!$A:$O,10,FALSE)=0,"",VLOOKUP($A5,'Annex 2 EHV charges'!$A:$O,10,FALSE)),"")</f>
        <v/>
      </c>
      <c r="H5" s="95" t="str">
        <f>IFERROR(IF(VLOOKUP($A5,'Annex 2 EHV charges'!$A:$O,11,FALSE)=0,"",VLOOKUP($A5,'Annex 2 EHV charges'!$A:$O,11,FALSE)),"")</f>
        <v/>
      </c>
    </row>
    <row r="6" spans="1:14" ht="12.75" customHeight="1" x14ac:dyDescent="0.25">
      <c r="A6" s="88" t="str">
        <f t="array" ref="A6">IFERROR(INDEX('Annex 2 EHV charges'!$A$11:$A$260, MATCH(0, IF(ISBLANK('Annex 2 EHV charges'!$A$11:$A$260),1, COUNTIF(A$4:$A5, 'Annex 2 EHV charges'!$A$11:$A$260)), 0)),"")</f>
        <v/>
      </c>
      <c r="B6" s="88" t="str">
        <f>IF($A6="","",VLOOKUP($A6,'Annex 2 EHV charges'!$A:$O,2,0))</f>
        <v/>
      </c>
      <c r="C6" s="89" t="str">
        <f>IF($A6="","",VLOOKUP($A6,'Annex 2 EHV charges'!$A:$O,3,0))</f>
        <v/>
      </c>
      <c r="D6" s="88" t="str">
        <f>IF($A6="","",VLOOKUP($A6,'Annex 2 EHV charges'!$A:$O,7,0))</f>
        <v/>
      </c>
      <c r="E6" s="93" t="str">
        <f>IFERROR(IF(VLOOKUP($A6,'Annex 2 EHV charges'!$A:$O,8,FALSE)=0,"",VLOOKUP($A6,'Annex 2 EHV charges'!$A:$O,8,FALSE)),"")</f>
        <v/>
      </c>
      <c r="F6" s="94" t="str">
        <f>IFERROR(IF(VLOOKUP($A6,'Annex 2 EHV charges'!$A:$O,9,FALSE)=0,"",VLOOKUP($A6,'Annex 2 EHV charges'!$A:$O,9,FALSE)),"")</f>
        <v/>
      </c>
      <c r="G6" s="95" t="str">
        <f>IFERROR(IF(VLOOKUP($A6,'Annex 2 EHV charges'!$A:$O,10,FALSE)=0,"",VLOOKUP($A6,'Annex 2 EHV charges'!$A:$O,10,FALSE)),"")</f>
        <v/>
      </c>
      <c r="H6" s="95" t="str">
        <f>IFERROR(IF(VLOOKUP($A6,'Annex 2 EHV charges'!$A:$O,11,FALSE)=0,"",VLOOKUP($A6,'Annex 2 EHV charges'!$A:$O,11,FALSE)),"")</f>
        <v/>
      </c>
    </row>
    <row r="7" spans="1:14" ht="12.75" customHeight="1" x14ac:dyDescent="0.25">
      <c r="A7" s="88" t="str">
        <f t="array" ref="A7">IFERROR(INDEX('Annex 2 EHV charges'!$A$11:$A$260, MATCH(0, IF(ISBLANK('Annex 2 EHV charges'!$A$11:$A$260),1, COUNTIF(A$4:$A6, 'Annex 2 EHV charges'!$A$11:$A$260)), 0)),"")</f>
        <v/>
      </c>
      <c r="B7" s="88" t="str">
        <f>IF($A7="","",VLOOKUP($A7,'Annex 2 EHV charges'!$A:$O,2,0))</f>
        <v/>
      </c>
      <c r="C7" s="89" t="str">
        <f>IF($A7="","",VLOOKUP($A7,'Annex 2 EHV charges'!$A:$O,3,0))</f>
        <v/>
      </c>
      <c r="D7" s="88" t="str">
        <f>IF($A7="","",VLOOKUP($A7,'Annex 2 EHV charges'!$A:$O,7,0))</f>
        <v/>
      </c>
      <c r="E7" s="93" t="str">
        <f>IFERROR(IF(VLOOKUP($A7,'Annex 2 EHV charges'!$A:$O,8,FALSE)=0,"",VLOOKUP($A7,'Annex 2 EHV charges'!$A:$O,8,FALSE)),"")</f>
        <v/>
      </c>
      <c r="F7" s="94" t="str">
        <f>IFERROR(IF(VLOOKUP($A7,'Annex 2 EHV charges'!$A:$O,9,FALSE)=0,"",VLOOKUP($A7,'Annex 2 EHV charges'!$A:$O,9,FALSE)),"")</f>
        <v/>
      </c>
      <c r="G7" s="95" t="str">
        <f>IFERROR(IF(VLOOKUP($A7,'Annex 2 EHV charges'!$A:$O,10,FALSE)=0,"",VLOOKUP($A7,'Annex 2 EHV charges'!$A:$O,10,FALSE)),"")</f>
        <v/>
      </c>
      <c r="H7" s="95" t="str">
        <f>IFERROR(IF(VLOOKUP($A7,'Annex 2 EHV charges'!$A:$O,11,FALSE)=0,"",VLOOKUP($A7,'Annex 2 EHV charges'!$A:$O,11,FALSE)),"")</f>
        <v/>
      </c>
    </row>
    <row r="8" spans="1:14" ht="12.75" customHeight="1" x14ac:dyDescent="0.25">
      <c r="A8" s="88" t="str">
        <f t="array" ref="A8">IFERROR(INDEX('Annex 2 EHV charges'!$A$11:$A$260, MATCH(0, IF(ISBLANK('Annex 2 EHV charges'!$A$11:$A$260),1, COUNTIF(A$4:$A7, 'Annex 2 EHV charges'!$A$11:$A$260)), 0)),"")</f>
        <v/>
      </c>
      <c r="B8" s="88" t="str">
        <f>IF($A8="","",VLOOKUP($A8,'Annex 2 EHV charges'!$A:$O,2,0))</f>
        <v/>
      </c>
      <c r="C8" s="89" t="str">
        <f>IF($A8="","",VLOOKUP($A8,'Annex 2 EHV charges'!$A:$O,3,0))</f>
        <v/>
      </c>
      <c r="D8" s="88" t="str">
        <f>IF($A8="","",VLOOKUP($A8,'Annex 2 EHV charges'!$A:$O,7,0))</f>
        <v/>
      </c>
      <c r="E8" s="93" t="str">
        <f>IFERROR(IF(VLOOKUP($A8,'Annex 2 EHV charges'!$A:$O,8,FALSE)=0,"",VLOOKUP($A8,'Annex 2 EHV charges'!$A:$O,8,FALSE)),"")</f>
        <v/>
      </c>
      <c r="F8" s="94" t="str">
        <f>IFERROR(IF(VLOOKUP($A8,'Annex 2 EHV charges'!$A:$O,9,FALSE)=0,"",VLOOKUP($A8,'Annex 2 EHV charges'!$A:$O,9,FALSE)),"")</f>
        <v/>
      </c>
      <c r="G8" s="95" t="str">
        <f>IFERROR(IF(VLOOKUP($A8,'Annex 2 EHV charges'!$A:$O,10,FALSE)=0,"",VLOOKUP($A8,'Annex 2 EHV charges'!$A:$O,10,FALSE)),"")</f>
        <v/>
      </c>
      <c r="H8" s="95" t="str">
        <f>IFERROR(IF(VLOOKUP($A8,'Annex 2 EHV charges'!$A:$O,11,FALSE)=0,"",VLOOKUP($A8,'Annex 2 EHV charges'!$A:$O,11,FALSE)),"")</f>
        <v/>
      </c>
    </row>
    <row r="9" spans="1:14" ht="12.75" customHeight="1" x14ac:dyDescent="0.25">
      <c r="A9" s="88" t="str">
        <f t="array" ref="A9">IFERROR(INDEX('Annex 2 EHV charges'!$A$11:$A$260, MATCH(0, IF(ISBLANK('Annex 2 EHV charges'!$A$11:$A$260),1, COUNTIF(A$4:$A8, 'Annex 2 EHV charges'!$A$11:$A$260)), 0)),"")</f>
        <v/>
      </c>
      <c r="B9" s="88" t="str">
        <f>IF($A9="","",VLOOKUP($A9,'Annex 2 EHV charges'!$A:$O,2,0))</f>
        <v/>
      </c>
      <c r="C9" s="89" t="str">
        <f>IF($A9="","",VLOOKUP($A9,'Annex 2 EHV charges'!$A:$O,3,0))</f>
        <v/>
      </c>
      <c r="D9" s="88" t="str">
        <f>IF($A9="","",VLOOKUP($A9,'Annex 2 EHV charges'!$A:$O,7,0))</f>
        <v/>
      </c>
      <c r="E9" s="93" t="str">
        <f>IFERROR(IF(VLOOKUP($A9,'Annex 2 EHV charges'!$A:$O,8,FALSE)=0,"",VLOOKUP($A9,'Annex 2 EHV charges'!$A:$O,8,FALSE)),"")</f>
        <v/>
      </c>
      <c r="F9" s="94" t="str">
        <f>IFERROR(IF(VLOOKUP($A9,'Annex 2 EHV charges'!$A:$O,9,FALSE)=0,"",VLOOKUP($A9,'Annex 2 EHV charges'!$A:$O,9,FALSE)),"")</f>
        <v/>
      </c>
      <c r="G9" s="95" t="str">
        <f>IFERROR(IF(VLOOKUP($A9,'Annex 2 EHV charges'!$A:$O,10,FALSE)=0,"",VLOOKUP($A9,'Annex 2 EHV charges'!$A:$O,10,FALSE)),"")</f>
        <v/>
      </c>
      <c r="H9" s="95" t="str">
        <f>IFERROR(IF(VLOOKUP($A9,'Annex 2 EHV charges'!$A:$O,11,FALSE)=0,"",VLOOKUP($A9,'Annex 2 EHV charges'!$A:$O,11,FALSE)),"")</f>
        <v/>
      </c>
    </row>
    <row r="10" spans="1:14" ht="12.75" customHeight="1" x14ac:dyDescent="0.25">
      <c r="A10" s="88" t="str">
        <f t="array" ref="A10">IFERROR(INDEX('Annex 2 EHV charges'!$A$11:$A$260, MATCH(0, IF(ISBLANK('Annex 2 EHV charges'!$A$11:$A$260),1, COUNTIF(A$4:$A9, 'Annex 2 EHV charges'!$A$11:$A$260)), 0)),"")</f>
        <v/>
      </c>
      <c r="B10" s="88" t="str">
        <f>IF($A10="","",VLOOKUP($A10,'Annex 2 EHV charges'!$A:$O,2,0))</f>
        <v/>
      </c>
      <c r="C10" s="89" t="str">
        <f>IF($A10="","",VLOOKUP($A10,'Annex 2 EHV charges'!$A:$O,3,0))</f>
        <v/>
      </c>
      <c r="D10" s="88" t="str">
        <f>IF($A10="","",VLOOKUP($A10,'Annex 2 EHV charges'!$A:$O,7,0))</f>
        <v/>
      </c>
      <c r="E10" s="93" t="str">
        <f>IFERROR(IF(VLOOKUP($A10,'Annex 2 EHV charges'!$A:$O,8,FALSE)=0,"",VLOOKUP($A10,'Annex 2 EHV charges'!$A:$O,8,FALSE)),"")</f>
        <v/>
      </c>
      <c r="F10" s="94" t="str">
        <f>IFERROR(IF(VLOOKUP($A10,'Annex 2 EHV charges'!$A:$O,9,FALSE)=0,"",VLOOKUP($A10,'Annex 2 EHV charges'!$A:$O,9,FALSE)),"")</f>
        <v/>
      </c>
      <c r="G10" s="95" t="str">
        <f>IFERROR(IF(VLOOKUP($A10,'Annex 2 EHV charges'!$A:$O,10,FALSE)=0,"",VLOOKUP($A10,'Annex 2 EHV charges'!$A:$O,10,FALSE)),"")</f>
        <v/>
      </c>
      <c r="H10" s="95" t="str">
        <f>IFERROR(IF(VLOOKUP($A10,'Annex 2 EHV charges'!$A:$O,11,FALSE)=0,"",VLOOKUP($A10,'Annex 2 EHV charges'!$A:$O,11,FALSE)),"")</f>
        <v/>
      </c>
    </row>
    <row r="11" spans="1:14" ht="12.75" customHeight="1" x14ac:dyDescent="0.25">
      <c r="A11" s="88" t="str">
        <f t="array" ref="A11">IFERROR(INDEX('Annex 2 EHV charges'!$A$11:$A$260, MATCH(0, IF(ISBLANK('Annex 2 EHV charges'!$A$11:$A$260),1, COUNTIF(A$4:$A10, 'Annex 2 EHV charges'!$A$11:$A$260)), 0)),"")</f>
        <v/>
      </c>
      <c r="B11" s="88" t="str">
        <f>IF($A11="","",VLOOKUP($A11,'Annex 2 EHV charges'!$A:$O,2,0))</f>
        <v/>
      </c>
      <c r="C11" s="89" t="str">
        <f>IF($A11="","",VLOOKUP($A11,'Annex 2 EHV charges'!$A:$O,3,0))</f>
        <v/>
      </c>
      <c r="D11" s="88" t="str">
        <f>IF($A11="","",VLOOKUP($A11,'Annex 2 EHV charges'!$A:$O,7,0))</f>
        <v/>
      </c>
      <c r="E11" s="93" t="str">
        <f>IFERROR(IF(VLOOKUP($A11,'Annex 2 EHV charges'!$A:$O,8,FALSE)=0,"",VLOOKUP($A11,'Annex 2 EHV charges'!$A:$O,8,FALSE)),"")</f>
        <v/>
      </c>
      <c r="F11" s="94" t="str">
        <f>IFERROR(IF(VLOOKUP($A11,'Annex 2 EHV charges'!$A:$O,9,FALSE)=0,"",VLOOKUP($A11,'Annex 2 EHV charges'!$A:$O,9,FALSE)),"")</f>
        <v/>
      </c>
      <c r="G11" s="95" t="str">
        <f>IFERROR(IF(VLOOKUP($A11,'Annex 2 EHV charges'!$A:$O,10,FALSE)=0,"",VLOOKUP($A11,'Annex 2 EHV charges'!$A:$O,10,FALSE)),"")</f>
        <v/>
      </c>
      <c r="H11" s="95" t="str">
        <f>IFERROR(IF(VLOOKUP($A11,'Annex 2 EHV charges'!$A:$O,11,FALSE)=0,"",VLOOKUP($A11,'Annex 2 EHV charges'!$A:$O,11,FALSE)),"")</f>
        <v/>
      </c>
    </row>
    <row r="12" spans="1:14" ht="12.75" customHeight="1" x14ac:dyDescent="0.25">
      <c r="A12" s="88" t="str">
        <f t="array" ref="A12">IFERROR(INDEX('Annex 2 EHV charges'!$A$11:$A$260, MATCH(0, IF(ISBLANK('Annex 2 EHV charges'!$A$11:$A$260),1, COUNTIF(A$4:$A11, 'Annex 2 EHV charges'!$A$11:$A$260)), 0)),"")</f>
        <v/>
      </c>
      <c r="B12" s="88" t="str">
        <f>IF($A12="","",VLOOKUP($A12,'Annex 2 EHV charges'!$A:$O,2,0))</f>
        <v/>
      </c>
      <c r="C12" s="89" t="str">
        <f>IF($A12="","",VLOOKUP($A12,'Annex 2 EHV charges'!$A:$O,3,0))</f>
        <v/>
      </c>
      <c r="D12" s="88" t="str">
        <f>IF($A12="","",VLOOKUP($A12,'Annex 2 EHV charges'!$A:$O,7,0))</f>
        <v/>
      </c>
      <c r="E12" s="93" t="str">
        <f>IFERROR(IF(VLOOKUP($A12,'Annex 2 EHV charges'!$A:$O,8,FALSE)=0,"",VLOOKUP($A12,'Annex 2 EHV charges'!$A:$O,8,FALSE)),"")</f>
        <v/>
      </c>
      <c r="F12" s="94" t="str">
        <f>IFERROR(IF(VLOOKUP($A12,'Annex 2 EHV charges'!$A:$O,9,FALSE)=0,"",VLOOKUP($A12,'Annex 2 EHV charges'!$A:$O,9,FALSE)),"")</f>
        <v/>
      </c>
      <c r="G12" s="95" t="str">
        <f>IFERROR(IF(VLOOKUP($A12,'Annex 2 EHV charges'!$A:$O,10,FALSE)=0,"",VLOOKUP($A12,'Annex 2 EHV charges'!$A:$O,10,FALSE)),"")</f>
        <v/>
      </c>
      <c r="H12" s="95" t="str">
        <f>IFERROR(IF(VLOOKUP($A12,'Annex 2 EHV charges'!$A:$O,11,FALSE)=0,"",VLOOKUP($A12,'Annex 2 EHV charges'!$A:$O,11,FALSE)),"")</f>
        <v/>
      </c>
    </row>
    <row r="13" spans="1:14" ht="12.75" customHeight="1" x14ac:dyDescent="0.25">
      <c r="A13" s="88" t="str">
        <f t="array" ref="A13">IFERROR(INDEX('Annex 2 EHV charges'!$A$11:$A$260, MATCH(0, IF(ISBLANK('Annex 2 EHV charges'!$A$11:$A$260),1, COUNTIF(A$4:$A12, 'Annex 2 EHV charges'!$A$11:$A$260)), 0)),"")</f>
        <v/>
      </c>
      <c r="B13" s="88" t="str">
        <f>IF($A13="","",VLOOKUP($A13,'Annex 2 EHV charges'!$A:$O,2,0))</f>
        <v/>
      </c>
      <c r="C13" s="89" t="str">
        <f>IF($A13="","",VLOOKUP($A13,'Annex 2 EHV charges'!$A:$O,3,0))</f>
        <v/>
      </c>
      <c r="D13" s="88" t="str">
        <f>IF($A13="","",VLOOKUP($A13,'Annex 2 EHV charges'!$A:$O,7,0))</f>
        <v/>
      </c>
      <c r="E13" s="93" t="str">
        <f>IFERROR(IF(VLOOKUP($A13,'Annex 2 EHV charges'!$A:$O,8,FALSE)=0,"",VLOOKUP($A13,'Annex 2 EHV charges'!$A:$O,8,FALSE)),"")</f>
        <v/>
      </c>
      <c r="F13" s="94" t="str">
        <f>IFERROR(IF(VLOOKUP($A13,'Annex 2 EHV charges'!$A:$O,9,FALSE)=0,"",VLOOKUP($A13,'Annex 2 EHV charges'!$A:$O,9,FALSE)),"")</f>
        <v/>
      </c>
      <c r="G13" s="95" t="str">
        <f>IFERROR(IF(VLOOKUP($A13,'Annex 2 EHV charges'!$A:$O,10,FALSE)=0,"",VLOOKUP($A13,'Annex 2 EHV charges'!$A:$O,10,FALSE)),"")</f>
        <v/>
      </c>
      <c r="H13" s="95" t="str">
        <f>IFERROR(IF(VLOOKUP($A13,'Annex 2 EHV charges'!$A:$O,11,FALSE)=0,"",VLOOKUP($A13,'Annex 2 EHV charges'!$A:$O,11,FALSE)),"")</f>
        <v/>
      </c>
    </row>
    <row r="14" spans="1:14" ht="12.75" customHeight="1" x14ac:dyDescent="0.25">
      <c r="A14" s="88" t="str">
        <f t="array" ref="A14">IFERROR(INDEX('Annex 2 EHV charges'!$A$11:$A$260, MATCH(0, IF(ISBLANK('Annex 2 EHV charges'!$A$11:$A$260),1, COUNTIF(A$4:$A13, 'Annex 2 EHV charges'!$A$11:$A$260)), 0)),"")</f>
        <v/>
      </c>
      <c r="B14" s="88" t="str">
        <f>IF($A14="","",VLOOKUP($A14,'Annex 2 EHV charges'!$A:$O,2,0))</f>
        <v/>
      </c>
      <c r="C14" s="89" t="str">
        <f>IF($A14="","",VLOOKUP($A14,'Annex 2 EHV charges'!$A:$O,3,0))</f>
        <v/>
      </c>
      <c r="D14" s="88" t="str">
        <f>IF($A14="","",VLOOKUP($A14,'Annex 2 EHV charges'!$A:$O,7,0))</f>
        <v/>
      </c>
      <c r="E14" s="93" t="str">
        <f>IFERROR(IF(VLOOKUP($A14,'Annex 2 EHV charges'!$A:$O,8,FALSE)=0,"",VLOOKUP($A14,'Annex 2 EHV charges'!$A:$O,8,FALSE)),"")</f>
        <v/>
      </c>
      <c r="F14" s="94" t="str">
        <f>IFERROR(IF(VLOOKUP($A14,'Annex 2 EHV charges'!$A:$O,9,FALSE)=0,"",VLOOKUP($A14,'Annex 2 EHV charges'!$A:$O,9,FALSE)),"")</f>
        <v/>
      </c>
      <c r="G14" s="95" t="str">
        <f>IFERROR(IF(VLOOKUP($A14,'Annex 2 EHV charges'!$A:$O,10,FALSE)=0,"",VLOOKUP($A14,'Annex 2 EHV charges'!$A:$O,10,FALSE)),"")</f>
        <v/>
      </c>
      <c r="H14" s="95" t="str">
        <f>IFERROR(IF(VLOOKUP($A14,'Annex 2 EHV charges'!$A:$O,11,FALSE)=0,"",VLOOKUP($A14,'Annex 2 EHV charges'!$A:$O,11,FALSE)),"")</f>
        <v/>
      </c>
    </row>
    <row r="15" spans="1:14" ht="12.75" customHeight="1" x14ac:dyDescent="0.25">
      <c r="A15" s="88" t="str">
        <f t="array" ref="A15">IFERROR(INDEX('Annex 2 EHV charges'!$A$11:$A$260, MATCH(0, IF(ISBLANK('Annex 2 EHV charges'!$A$11:$A$260),1, COUNTIF(A$4:$A14, 'Annex 2 EHV charges'!$A$11:$A$260)), 0)),"")</f>
        <v/>
      </c>
      <c r="B15" s="88" t="str">
        <f>IF($A15="","",VLOOKUP($A15,'Annex 2 EHV charges'!$A:$O,2,0))</f>
        <v/>
      </c>
      <c r="C15" s="89" t="str">
        <f>IF($A15="","",VLOOKUP($A15,'Annex 2 EHV charges'!$A:$O,3,0))</f>
        <v/>
      </c>
      <c r="D15" s="88" t="str">
        <f>IF($A15="","",VLOOKUP($A15,'Annex 2 EHV charges'!$A:$O,7,0))</f>
        <v/>
      </c>
      <c r="E15" s="93" t="str">
        <f>IFERROR(IF(VLOOKUP($A15,'Annex 2 EHV charges'!$A:$O,8,FALSE)=0,"",VLOOKUP($A15,'Annex 2 EHV charges'!$A:$O,8,FALSE)),"")</f>
        <v/>
      </c>
      <c r="F15" s="94" t="str">
        <f>IFERROR(IF(VLOOKUP($A15,'Annex 2 EHV charges'!$A:$O,9,FALSE)=0,"",VLOOKUP($A15,'Annex 2 EHV charges'!$A:$O,9,FALSE)),"")</f>
        <v/>
      </c>
      <c r="G15" s="95" t="str">
        <f>IFERROR(IF(VLOOKUP($A15,'Annex 2 EHV charges'!$A:$O,10,FALSE)=0,"",VLOOKUP($A15,'Annex 2 EHV charges'!$A:$O,10,FALSE)),"")</f>
        <v/>
      </c>
      <c r="H15" s="95" t="str">
        <f>IFERROR(IF(VLOOKUP($A15,'Annex 2 EHV charges'!$A:$O,11,FALSE)=0,"",VLOOKUP($A15,'Annex 2 EHV charges'!$A:$O,11,FALSE)),"")</f>
        <v/>
      </c>
    </row>
    <row r="16" spans="1:14" ht="12.75" customHeight="1" x14ac:dyDescent="0.25">
      <c r="A16" s="88" t="str">
        <f t="array" ref="A16">IFERROR(INDEX('Annex 2 EHV charges'!$A$11:$A$260, MATCH(0, IF(ISBLANK('Annex 2 EHV charges'!$A$11:$A$260),1, COUNTIF(A$4:$A15, 'Annex 2 EHV charges'!$A$11:$A$260)), 0)),"")</f>
        <v/>
      </c>
      <c r="B16" s="88" t="str">
        <f>IF($A16="","",VLOOKUP($A16,'Annex 2 EHV charges'!$A:$O,2,0))</f>
        <v/>
      </c>
      <c r="C16" s="89" t="str">
        <f>IF($A16="","",VLOOKUP($A16,'Annex 2 EHV charges'!$A:$O,3,0))</f>
        <v/>
      </c>
      <c r="D16" s="88" t="str">
        <f>IF($A16="","",VLOOKUP($A16,'Annex 2 EHV charges'!$A:$O,7,0))</f>
        <v/>
      </c>
      <c r="E16" s="93" t="str">
        <f>IFERROR(IF(VLOOKUP($A16,'Annex 2 EHV charges'!$A:$O,8,FALSE)=0,"",VLOOKUP($A16,'Annex 2 EHV charges'!$A:$O,8,FALSE)),"")</f>
        <v/>
      </c>
      <c r="F16" s="94" t="str">
        <f>IFERROR(IF(VLOOKUP($A16,'Annex 2 EHV charges'!$A:$O,9,FALSE)=0,"",VLOOKUP($A16,'Annex 2 EHV charges'!$A:$O,9,FALSE)),"")</f>
        <v/>
      </c>
      <c r="G16" s="95" t="str">
        <f>IFERROR(IF(VLOOKUP($A16,'Annex 2 EHV charges'!$A:$O,10,FALSE)=0,"",VLOOKUP($A16,'Annex 2 EHV charges'!$A:$O,10,FALSE)),"")</f>
        <v/>
      </c>
      <c r="H16" s="95" t="str">
        <f>IFERROR(IF(VLOOKUP($A16,'Annex 2 EHV charges'!$A:$O,11,FALSE)=0,"",VLOOKUP($A16,'Annex 2 EHV charges'!$A:$O,11,FALSE)),"")</f>
        <v/>
      </c>
    </row>
    <row r="17" spans="1:8" ht="12.75" customHeight="1" x14ac:dyDescent="0.25">
      <c r="A17" s="88" t="str">
        <f t="array" ref="A17">IFERROR(INDEX('Annex 2 EHV charges'!$A$11:$A$260, MATCH(0, IF(ISBLANK('Annex 2 EHV charges'!$A$11:$A$260),1, COUNTIF(A$4:$A16, 'Annex 2 EHV charges'!$A$11:$A$260)), 0)),"")</f>
        <v/>
      </c>
      <c r="B17" s="88" t="str">
        <f>IF($A17="","",VLOOKUP($A17,'Annex 2 EHV charges'!$A:$O,2,0))</f>
        <v/>
      </c>
      <c r="C17" s="89" t="str">
        <f>IF($A17="","",VLOOKUP($A17,'Annex 2 EHV charges'!$A:$O,3,0))</f>
        <v/>
      </c>
      <c r="D17" s="88" t="str">
        <f>IF($A17="","",VLOOKUP($A17,'Annex 2 EHV charges'!$A:$O,7,0))</f>
        <v/>
      </c>
      <c r="E17" s="93" t="str">
        <f>IFERROR(IF(VLOOKUP($A17,'Annex 2 EHV charges'!$A:$O,8,FALSE)=0,"",VLOOKUP($A17,'Annex 2 EHV charges'!$A:$O,8,FALSE)),"")</f>
        <v/>
      </c>
      <c r="F17" s="94" t="str">
        <f>IFERROR(IF(VLOOKUP($A17,'Annex 2 EHV charges'!$A:$O,9,FALSE)=0,"",VLOOKUP($A17,'Annex 2 EHV charges'!$A:$O,9,FALSE)),"")</f>
        <v/>
      </c>
      <c r="G17" s="95" t="str">
        <f>IFERROR(IF(VLOOKUP($A17,'Annex 2 EHV charges'!$A:$O,10,FALSE)=0,"",VLOOKUP($A17,'Annex 2 EHV charges'!$A:$O,10,FALSE)),"")</f>
        <v/>
      </c>
      <c r="H17" s="95" t="str">
        <f>IFERROR(IF(VLOOKUP($A17,'Annex 2 EHV charges'!$A:$O,11,FALSE)=0,"",VLOOKUP($A17,'Annex 2 EHV charges'!$A:$O,11,FALSE)),"")</f>
        <v/>
      </c>
    </row>
    <row r="18" spans="1:8" ht="12.75" customHeight="1" x14ac:dyDescent="0.25">
      <c r="A18" s="88" t="str">
        <f t="array" ref="A18">IFERROR(INDEX('Annex 2 EHV charges'!$A$11:$A$260, MATCH(0, IF(ISBLANK('Annex 2 EHV charges'!$A$11:$A$260),1, COUNTIF(A$4:$A17, 'Annex 2 EHV charges'!$A$11:$A$260)), 0)),"")</f>
        <v/>
      </c>
      <c r="B18" s="88" t="str">
        <f>IF($A18="","",VLOOKUP($A18,'Annex 2 EHV charges'!$A:$O,2,0))</f>
        <v/>
      </c>
      <c r="C18" s="89" t="str">
        <f>IF($A18="","",VLOOKUP($A18,'Annex 2 EHV charges'!$A:$O,3,0))</f>
        <v/>
      </c>
      <c r="D18" s="88" t="str">
        <f>IF($A18="","",VLOOKUP($A18,'Annex 2 EHV charges'!$A:$O,7,0))</f>
        <v/>
      </c>
      <c r="E18" s="93" t="str">
        <f>IFERROR(IF(VLOOKUP($A18,'Annex 2 EHV charges'!$A:$O,8,FALSE)=0,"",VLOOKUP($A18,'Annex 2 EHV charges'!$A:$O,8,FALSE)),"")</f>
        <v/>
      </c>
      <c r="F18" s="94" t="str">
        <f>IFERROR(IF(VLOOKUP($A18,'Annex 2 EHV charges'!$A:$O,9,FALSE)=0,"",VLOOKUP($A18,'Annex 2 EHV charges'!$A:$O,9,FALSE)),"")</f>
        <v/>
      </c>
      <c r="G18" s="95" t="str">
        <f>IFERROR(IF(VLOOKUP($A18,'Annex 2 EHV charges'!$A:$O,10,FALSE)=0,"",VLOOKUP($A18,'Annex 2 EHV charges'!$A:$O,10,FALSE)),"")</f>
        <v/>
      </c>
      <c r="H18" s="95" t="str">
        <f>IFERROR(IF(VLOOKUP($A18,'Annex 2 EHV charges'!$A:$O,11,FALSE)=0,"",VLOOKUP($A18,'Annex 2 EHV charges'!$A:$O,11,FALSE)),"")</f>
        <v/>
      </c>
    </row>
    <row r="19" spans="1:8" ht="12.75" customHeight="1" x14ac:dyDescent="0.25">
      <c r="A19" s="88" t="str">
        <f t="array" ref="A19">IFERROR(INDEX('Annex 2 EHV charges'!$A$11:$A$260, MATCH(0, IF(ISBLANK('Annex 2 EHV charges'!$A$11:$A$260),1, COUNTIF(A$4:$A18, 'Annex 2 EHV charges'!$A$11:$A$260)), 0)),"")</f>
        <v/>
      </c>
      <c r="B19" s="88" t="str">
        <f>IF($A19="","",VLOOKUP($A19,'Annex 2 EHV charges'!$A:$O,2,0))</f>
        <v/>
      </c>
      <c r="C19" s="89" t="str">
        <f>IF($A19="","",VLOOKUP($A19,'Annex 2 EHV charges'!$A:$O,3,0))</f>
        <v/>
      </c>
      <c r="D19" s="88" t="str">
        <f>IF($A19="","",VLOOKUP($A19,'Annex 2 EHV charges'!$A:$O,7,0))</f>
        <v/>
      </c>
      <c r="E19" s="93" t="str">
        <f>IFERROR(IF(VLOOKUP($A19,'Annex 2 EHV charges'!$A:$O,8,FALSE)=0,"",VLOOKUP($A19,'Annex 2 EHV charges'!$A:$O,8,FALSE)),"")</f>
        <v/>
      </c>
      <c r="F19" s="94" t="str">
        <f>IFERROR(IF(VLOOKUP($A19,'Annex 2 EHV charges'!$A:$O,9,FALSE)=0,"",VLOOKUP($A19,'Annex 2 EHV charges'!$A:$O,9,FALSE)),"")</f>
        <v/>
      </c>
      <c r="G19" s="95" t="str">
        <f>IFERROR(IF(VLOOKUP($A19,'Annex 2 EHV charges'!$A:$O,10,FALSE)=0,"",VLOOKUP($A19,'Annex 2 EHV charges'!$A:$O,10,FALSE)),"")</f>
        <v/>
      </c>
      <c r="H19" s="95" t="str">
        <f>IFERROR(IF(VLOOKUP($A19,'Annex 2 EHV charges'!$A:$O,11,FALSE)=0,"",VLOOKUP($A19,'Annex 2 EHV charges'!$A:$O,11,FALSE)),"")</f>
        <v/>
      </c>
    </row>
    <row r="20" spans="1:8" ht="12.75" customHeight="1" x14ac:dyDescent="0.25">
      <c r="A20" s="88" t="str">
        <f t="array" ref="A20">IFERROR(INDEX('Annex 2 EHV charges'!$A$11:$A$260, MATCH(0, IF(ISBLANK('Annex 2 EHV charges'!$A$11:$A$260),1, COUNTIF(A$4:$A19, 'Annex 2 EHV charges'!$A$11:$A$260)), 0)),"")</f>
        <v/>
      </c>
      <c r="B20" s="88" t="str">
        <f>IF($A20="","",VLOOKUP($A20,'Annex 2 EHV charges'!$A:$O,2,0))</f>
        <v/>
      </c>
      <c r="C20" s="89" t="str">
        <f>IF($A20="","",VLOOKUP($A20,'Annex 2 EHV charges'!$A:$O,3,0))</f>
        <v/>
      </c>
      <c r="D20" s="88" t="str">
        <f>IF($A20="","",VLOOKUP($A20,'Annex 2 EHV charges'!$A:$O,7,0))</f>
        <v/>
      </c>
      <c r="E20" s="93" t="str">
        <f>IFERROR(IF(VLOOKUP($A20,'Annex 2 EHV charges'!$A:$O,8,FALSE)=0,"",VLOOKUP($A20,'Annex 2 EHV charges'!$A:$O,8,FALSE)),"")</f>
        <v/>
      </c>
      <c r="F20" s="94" t="str">
        <f>IFERROR(IF(VLOOKUP($A20,'Annex 2 EHV charges'!$A:$O,9,FALSE)=0,"",VLOOKUP($A20,'Annex 2 EHV charges'!$A:$O,9,FALSE)),"")</f>
        <v/>
      </c>
      <c r="G20" s="95" t="str">
        <f>IFERROR(IF(VLOOKUP($A20,'Annex 2 EHV charges'!$A:$O,10,FALSE)=0,"",VLOOKUP($A20,'Annex 2 EHV charges'!$A:$O,10,FALSE)),"")</f>
        <v/>
      </c>
      <c r="H20" s="95" t="str">
        <f>IFERROR(IF(VLOOKUP($A20,'Annex 2 EHV charges'!$A:$O,11,FALSE)=0,"",VLOOKUP($A20,'Annex 2 EHV charges'!$A:$O,11,FALSE)),"")</f>
        <v/>
      </c>
    </row>
    <row r="21" spans="1:8" ht="12.75" customHeight="1" x14ac:dyDescent="0.25">
      <c r="A21" s="88" t="str">
        <f t="array" ref="A21">IFERROR(INDEX('Annex 2 EHV charges'!$A$11:$A$260, MATCH(0, IF(ISBLANK('Annex 2 EHV charges'!$A$11:$A$260),1, COUNTIF(A$4:$A20, 'Annex 2 EHV charges'!$A$11:$A$260)), 0)),"")</f>
        <v/>
      </c>
      <c r="B21" s="88" t="str">
        <f>IF($A21="","",VLOOKUP($A21,'Annex 2 EHV charges'!$A:$O,2,0))</f>
        <v/>
      </c>
      <c r="C21" s="89" t="str">
        <f>IF($A21="","",VLOOKUP($A21,'Annex 2 EHV charges'!$A:$O,3,0))</f>
        <v/>
      </c>
      <c r="D21" s="88" t="str">
        <f>IF($A21="","",VLOOKUP($A21,'Annex 2 EHV charges'!$A:$O,7,0))</f>
        <v/>
      </c>
      <c r="E21" s="93" t="str">
        <f>IFERROR(IF(VLOOKUP($A21,'Annex 2 EHV charges'!$A:$O,8,FALSE)=0,"",VLOOKUP($A21,'Annex 2 EHV charges'!$A:$O,8,FALSE)),"")</f>
        <v/>
      </c>
      <c r="F21" s="94" t="str">
        <f>IFERROR(IF(VLOOKUP($A21,'Annex 2 EHV charges'!$A:$O,9,FALSE)=0,"",VLOOKUP($A21,'Annex 2 EHV charges'!$A:$O,9,FALSE)),"")</f>
        <v/>
      </c>
      <c r="G21" s="95" t="str">
        <f>IFERROR(IF(VLOOKUP($A21,'Annex 2 EHV charges'!$A:$O,10,FALSE)=0,"",VLOOKUP($A21,'Annex 2 EHV charges'!$A:$O,10,FALSE)),"")</f>
        <v/>
      </c>
      <c r="H21" s="95" t="str">
        <f>IFERROR(IF(VLOOKUP($A21,'Annex 2 EHV charges'!$A:$O,11,FALSE)=0,"",VLOOKUP($A21,'Annex 2 EHV charges'!$A:$O,11,FALSE)),"")</f>
        <v/>
      </c>
    </row>
    <row r="22" spans="1:8" ht="12.75" customHeight="1" x14ac:dyDescent="0.25">
      <c r="A22" s="88" t="str">
        <f t="array" ref="A22">IFERROR(INDEX('Annex 2 EHV charges'!$A$11:$A$260, MATCH(0, IF(ISBLANK('Annex 2 EHV charges'!$A$11:$A$260),1, COUNTIF(A$4:$A21, 'Annex 2 EHV charges'!$A$11:$A$260)), 0)),"")</f>
        <v/>
      </c>
      <c r="B22" s="88" t="str">
        <f>IF($A22="","",VLOOKUP($A22,'Annex 2 EHV charges'!$A:$O,2,0))</f>
        <v/>
      </c>
      <c r="C22" s="89" t="str">
        <f>IF($A22="","",VLOOKUP($A22,'Annex 2 EHV charges'!$A:$O,3,0))</f>
        <v/>
      </c>
      <c r="D22" s="88" t="str">
        <f>IF($A22="","",VLOOKUP($A22,'Annex 2 EHV charges'!$A:$O,7,0))</f>
        <v/>
      </c>
      <c r="E22" s="93" t="str">
        <f>IFERROR(IF(VLOOKUP($A22,'Annex 2 EHV charges'!$A:$O,8,FALSE)=0,"",VLOOKUP($A22,'Annex 2 EHV charges'!$A:$O,8,FALSE)),"")</f>
        <v/>
      </c>
      <c r="F22" s="94" t="str">
        <f>IFERROR(IF(VLOOKUP($A22,'Annex 2 EHV charges'!$A:$O,9,FALSE)=0,"",VLOOKUP($A22,'Annex 2 EHV charges'!$A:$O,9,FALSE)),"")</f>
        <v/>
      </c>
      <c r="G22" s="95" t="str">
        <f>IFERROR(IF(VLOOKUP($A22,'Annex 2 EHV charges'!$A:$O,10,FALSE)=0,"",VLOOKUP($A22,'Annex 2 EHV charges'!$A:$O,10,FALSE)),"")</f>
        <v/>
      </c>
      <c r="H22" s="95" t="str">
        <f>IFERROR(IF(VLOOKUP($A22,'Annex 2 EHV charges'!$A:$O,11,FALSE)=0,"",VLOOKUP($A22,'Annex 2 EHV charges'!$A:$O,11,FALSE)),"")</f>
        <v/>
      </c>
    </row>
    <row r="23" spans="1:8" ht="12.75" customHeight="1" x14ac:dyDescent="0.25">
      <c r="A23" s="88" t="str">
        <f t="array" ref="A23">IFERROR(INDEX('Annex 2 EHV charges'!$A$11:$A$260, MATCH(0, IF(ISBLANK('Annex 2 EHV charges'!$A$11:$A$260),1, COUNTIF(A$4:$A22, 'Annex 2 EHV charges'!$A$11:$A$260)), 0)),"")</f>
        <v/>
      </c>
      <c r="B23" s="88" t="str">
        <f>IF($A23="","",VLOOKUP($A23,'Annex 2 EHV charges'!$A:$O,2,0))</f>
        <v/>
      </c>
      <c r="C23" s="89" t="str">
        <f>IF($A23="","",VLOOKUP($A23,'Annex 2 EHV charges'!$A:$O,3,0))</f>
        <v/>
      </c>
      <c r="D23" s="88" t="str">
        <f>IF($A23="","",VLOOKUP($A23,'Annex 2 EHV charges'!$A:$O,7,0))</f>
        <v/>
      </c>
      <c r="E23" s="93" t="str">
        <f>IFERROR(IF(VLOOKUP($A23,'Annex 2 EHV charges'!$A:$O,8,FALSE)=0,"",VLOOKUP($A23,'Annex 2 EHV charges'!$A:$O,8,FALSE)),"")</f>
        <v/>
      </c>
      <c r="F23" s="94" t="str">
        <f>IFERROR(IF(VLOOKUP($A23,'Annex 2 EHV charges'!$A:$O,9,FALSE)=0,"",VLOOKUP($A23,'Annex 2 EHV charges'!$A:$O,9,FALSE)),"")</f>
        <v/>
      </c>
      <c r="G23" s="95" t="str">
        <f>IFERROR(IF(VLOOKUP($A23,'Annex 2 EHV charges'!$A:$O,10,FALSE)=0,"",VLOOKUP($A23,'Annex 2 EHV charges'!$A:$O,10,FALSE)),"")</f>
        <v/>
      </c>
      <c r="H23" s="95" t="str">
        <f>IFERROR(IF(VLOOKUP($A23,'Annex 2 EHV charges'!$A:$O,11,FALSE)=0,"",VLOOKUP($A23,'Annex 2 EHV charges'!$A:$O,11,FALSE)),"")</f>
        <v/>
      </c>
    </row>
    <row r="24" spans="1:8" ht="12.75" customHeight="1" x14ac:dyDescent="0.25">
      <c r="A24" s="88" t="str">
        <f t="array" ref="A24">IFERROR(INDEX('Annex 2 EHV charges'!$A$11:$A$260, MATCH(0, IF(ISBLANK('Annex 2 EHV charges'!$A$11:$A$260),1, COUNTIF(A$4:$A23, 'Annex 2 EHV charges'!$A$11:$A$260)), 0)),"")</f>
        <v/>
      </c>
      <c r="B24" s="88" t="str">
        <f>IF($A24="","",VLOOKUP($A24,'Annex 2 EHV charges'!$A:$O,2,0))</f>
        <v/>
      </c>
      <c r="C24" s="89" t="str">
        <f>IF($A24="","",VLOOKUP($A24,'Annex 2 EHV charges'!$A:$O,3,0))</f>
        <v/>
      </c>
      <c r="D24" s="88" t="str">
        <f>IF($A24="","",VLOOKUP($A24,'Annex 2 EHV charges'!$A:$O,7,0))</f>
        <v/>
      </c>
      <c r="E24" s="93" t="str">
        <f>IFERROR(IF(VLOOKUP($A24,'Annex 2 EHV charges'!$A:$O,8,FALSE)=0,"",VLOOKUP($A24,'Annex 2 EHV charges'!$A:$O,8,FALSE)),"")</f>
        <v/>
      </c>
      <c r="F24" s="94" t="str">
        <f>IFERROR(IF(VLOOKUP($A24,'Annex 2 EHV charges'!$A:$O,9,FALSE)=0,"",VLOOKUP($A24,'Annex 2 EHV charges'!$A:$O,9,FALSE)),"")</f>
        <v/>
      </c>
      <c r="G24" s="95" t="str">
        <f>IFERROR(IF(VLOOKUP($A24,'Annex 2 EHV charges'!$A:$O,10,FALSE)=0,"",VLOOKUP($A24,'Annex 2 EHV charges'!$A:$O,10,FALSE)),"")</f>
        <v/>
      </c>
      <c r="H24" s="95" t="str">
        <f>IFERROR(IF(VLOOKUP($A24,'Annex 2 EHV charges'!$A:$O,11,FALSE)=0,"",VLOOKUP($A24,'Annex 2 EHV charges'!$A:$O,11,FALSE)),"")</f>
        <v/>
      </c>
    </row>
    <row r="25" spans="1:8" ht="12.75" customHeight="1" x14ac:dyDescent="0.25">
      <c r="A25" s="88" t="str">
        <f t="array" ref="A25">IFERROR(INDEX('Annex 2 EHV charges'!$A$11:$A$260, MATCH(0, IF(ISBLANK('Annex 2 EHV charges'!$A$11:$A$260),1, COUNTIF(A$4:$A24, 'Annex 2 EHV charges'!$A$11:$A$260)), 0)),"")</f>
        <v/>
      </c>
      <c r="B25" s="88" t="str">
        <f>IF($A25="","",VLOOKUP($A25,'Annex 2 EHV charges'!$A:$O,2,0))</f>
        <v/>
      </c>
      <c r="C25" s="89" t="str">
        <f>IF($A25="","",VLOOKUP($A25,'Annex 2 EHV charges'!$A:$O,3,0))</f>
        <v/>
      </c>
      <c r="D25" s="88" t="str">
        <f>IF($A25="","",VLOOKUP($A25,'Annex 2 EHV charges'!$A:$O,7,0))</f>
        <v/>
      </c>
      <c r="E25" s="93" t="str">
        <f>IFERROR(IF(VLOOKUP($A25,'Annex 2 EHV charges'!$A:$O,8,FALSE)=0,"",VLOOKUP($A25,'Annex 2 EHV charges'!$A:$O,8,FALSE)),"")</f>
        <v/>
      </c>
      <c r="F25" s="94" t="str">
        <f>IFERROR(IF(VLOOKUP($A25,'Annex 2 EHV charges'!$A:$O,9,FALSE)=0,"",VLOOKUP($A25,'Annex 2 EHV charges'!$A:$O,9,FALSE)),"")</f>
        <v/>
      </c>
      <c r="G25" s="95" t="str">
        <f>IFERROR(IF(VLOOKUP($A25,'Annex 2 EHV charges'!$A:$O,10,FALSE)=0,"",VLOOKUP($A25,'Annex 2 EHV charges'!$A:$O,10,FALSE)),"")</f>
        <v/>
      </c>
      <c r="H25" s="95" t="str">
        <f>IFERROR(IF(VLOOKUP($A25,'Annex 2 EHV charges'!$A:$O,11,FALSE)=0,"",VLOOKUP($A25,'Annex 2 EHV charges'!$A:$O,11,FALSE)),"")</f>
        <v/>
      </c>
    </row>
    <row r="26" spans="1:8" ht="12.75" customHeight="1" x14ac:dyDescent="0.25">
      <c r="A26" s="88" t="str">
        <f t="array" ref="A26">IFERROR(INDEX('Annex 2 EHV charges'!$A$11:$A$260, MATCH(0, IF(ISBLANK('Annex 2 EHV charges'!$A$11:$A$260),1, COUNTIF(A$4:$A25, 'Annex 2 EHV charges'!$A$11:$A$260)), 0)),"")</f>
        <v/>
      </c>
      <c r="B26" s="88" t="str">
        <f>IF($A26="","",VLOOKUP($A26,'Annex 2 EHV charges'!$A:$O,2,0))</f>
        <v/>
      </c>
      <c r="C26" s="89" t="str">
        <f>IF($A26="","",VLOOKUP($A26,'Annex 2 EHV charges'!$A:$O,3,0))</f>
        <v/>
      </c>
      <c r="D26" s="88" t="str">
        <f>IF($A26="","",VLOOKUP($A26,'Annex 2 EHV charges'!$A:$O,7,0))</f>
        <v/>
      </c>
      <c r="E26" s="93" t="str">
        <f>IFERROR(IF(VLOOKUP($A26,'Annex 2 EHV charges'!$A:$O,8,FALSE)=0,"",VLOOKUP($A26,'Annex 2 EHV charges'!$A:$O,8,FALSE)),"")</f>
        <v/>
      </c>
      <c r="F26" s="94" t="str">
        <f>IFERROR(IF(VLOOKUP($A26,'Annex 2 EHV charges'!$A:$O,9,FALSE)=0,"",VLOOKUP($A26,'Annex 2 EHV charges'!$A:$O,9,FALSE)),"")</f>
        <v/>
      </c>
      <c r="G26" s="95" t="str">
        <f>IFERROR(IF(VLOOKUP($A26,'Annex 2 EHV charges'!$A:$O,10,FALSE)=0,"",VLOOKUP($A26,'Annex 2 EHV charges'!$A:$O,10,FALSE)),"")</f>
        <v/>
      </c>
      <c r="H26" s="95" t="str">
        <f>IFERROR(IF(VLOOKUP($A26,'Annex 2 EHV charges'!$A:$O,11,FALSE)=0,"",VLOOKUP($A26,'Annex 2 EHV charges'!$A:$O,11,FALSE)),"")</f>
        <v/>
      </c>
    </row>
    <row r="27" spans="1:8" ht="12.75" customHeight="1" x14ac:dyDescent="0.25">
      <c r="A27" s="88" t="str">
        <f t="array" ref="A27">IFERROR(INDEX('Annex 2 EHV charges'!$A$11:$A$260, MATCH(0, IF(ISBLANK('Annex 2 EHV charges'!$A$11:$A$260),1, COUNTIF(A$4:$A26, 'Annex 2 EHV charges'!$A$11:$A$260)), 0)),"")</f>
        <v/>
      </c>
      <c r="B27" s="88" t="str">
        <f>IF($A27="","",VLOOKUP($A27,'Annex 2 EHV charges'!$A:$O,2,0))</f>
        <v/>
      </c>
      <c r="C27" s="89" t="str">
        <f>IF($A27="","",VLOOKUP($A27,'Annex 2 EHV charges'!$A:$O,3,0))</f>
        <v/>
      </c>
      <c r="D27" s="88" t="str">
        <f>IF($A27="","",VLOOKUP($A27,'Annex 2 EHV charges'!$A:$O,7,0))</f>
        <v/>
      </c>
      <c r="E27" s="93" t="str">
        <f>IFERROR(IF(VLOOKUP($A27,'Annex 2 EHV charges'!$A:$O,8,FALSE)=0,"",VLOOKUP($A27,'Annex 2 EHV charges'!$A:$O,8,FALSE)),"")</f>
        <v/>
      </c>
      <c r="F27" s="94" t="str">
        <f>IFERROR(IF(VLOOKUP($A27,'Annex 2 EHV charges'!$A:$O,9,FALSE)=0,"",VLOOKUP($A27,'Annex 2 EHV charges'!$A:$O,9,FALSE)),"")</f>
        <v/>
      </c>
      <c r="G27" s="95" t="str">
        <f>IFERROR(IF(VLOOKUP($A27,'Annex 2 EHV charges'!$A:$O,10,FALSE)=0,"",VLOOKUP($A27,'Annex 2 EHV charges'!$A:$O,10,FALSE)),"")</f>
        <v/>
      </c>
      <c r="H27" s="95" t="str">
        <f>IFERROR(IF(VLOOKUP($A27,'Annex 2 EHV charges'!$A:$O,11,FALSE)=0,"",VLOOKUP($A27,'Annex 2 EHV charges'!$A:$O,11,FALSE)),"")</f>
        <v/>
      </c>
    </row>
    <row r="28" spans="1:8" ht="12.75" customHeight="1" x14ac:dyDescent="0.25">
      <c r="A28" s="88" t="str">
        <f t="array" ref="A28">IFERROR(INDEX('Annex 2 EHV charges'!$A$11:$A$260, MATCH(0, IF(ISBLANK('Annex 2 EHV charges'!$A$11:$A$260),1, COUNTIF(A$4:$A27, 'Annex 2 EHV charges'!$A$11:$A$260)), 0)),"")</f>
        <v/>
      </c>
      <c r="B28" s="88" t="str">
        <f>IF($A28="","",VLOOKUP($A28,'Annex 2 EHV charges'!$A:$O,2,0))</f>
        <v/>
      </c>
      <c r="C28" s="89" t="str">
        <f>IF($A28="","",VLOOKUP($A28,'Annex 2 EHV charges'!$A:$O,3,0))</f>
        <v/>
      </c>
      <c r="D28" s="88" t="str">
        <f>IF($A28="","",VLOOKUP($A28,'Annex 2 EHV charges'!$A:$O,7,0))</f>
        <v/>
      </c>
      <c r="E28" s="93" t="str">
        <f>IFERROR(IF(VLOOKUP($A28,'Annex 2 EHV charges'!$A:$O,8,FALSE)=0,"",VLOOKUP($A28,'Annex 2 EHV charges'!$A:$O,8,FALSE)),"")</f>
        <v/>
      </c>
      <c r="F28" s="94" t="str">
        <f>IFERROR(IF(VLOOKUP($A28,'Annex 2 EHV charges'!$A:$O,9,FALSE)=0,"",VLOOKUP($A28,'Annex 2 EHV charges'!$A:$O,9,FALSE)),"")</f>
        <v/>
      </c>
      <c r="G28" s="95" t="str">
        <f>IFERROR(IF(VLOOKUP($A28,'Annex 2 EHV charges'!$A:$O,10,FALSE)=0,"",VLOOKUP($A28,'Annex 2 EHV charges'!$A:$O,10,FALSE)),"")</f>
        <v/>
      </c>
      <c r="H28" s="95" t="str">
        <f>IFERROR(IF(VLOOKUP($A28,'Annex 2 EHV charges'!$A:$O,11,FALSE)=0,"",VLOOKUP($A28,'Annex 2 EHV charges'!$A:$O,11,FALSE)),"")</f>
        <v/>
      </c>
    </row>
    <row r="29" spans="1:8" ht="12.75" customHeight="1" x14ac:dyDescent="0.25">
      <c r="A29" s="88" t="str">
        <f t="array" ref="A29">IFERROR(INDEX('Annex 2 EHV charges'!$A$11:$A$260, MATCH(0, IF(ISBLANK('Annex 2 EHV charges'!$A$11:$A$260),1, COUNTIF(A$4:$A28, 'Annex 2 EHV charges'!$A$11:$A$260)), 0)),"")</f>
        <v/>
      </c>
      <c r="B29" s="88" t="str">
        <f>IF($A29="","",VLOOKUP($A29,'Annex 2 EHV charges'!$A:$O,2,0))</f>
        <v/>
      </c>
      <c r="C29" s="89" t="str">
        <f>IF($A29="","",VLOOKUP($A29,'Annex 2 EHV charges'!$A:$O,3,0))</f>
        <v/>
      </c>
      <c r="D29" s="88" t="str">
        <f>IF($A29="","",VLOOKUP($A29,'Annex 2 EHV charges'!$A:$O,7,0))</f>
        <v/>
      </c>
      <c r="E29" s="93" t="str">
        <f>IFERROR(IF(VLOOKUP($A29,'Annex 2 EHV charges'!$A:$O,8,FALSE)=0,"",VLOOKUP($A29,'Annex 2 EHV charges'!$A:$O,8,FALSE)),"")</f>
        <v/>
      </c>
      <c r="F29" s="94" t="str">
        <f>IFERROR(IF(VLOOKUP($A29,'Annex 2 EHV charges'!$A:$O,9,FALSE)=0,"",VLOOKUP($A29,'Annex 2 EHV charges'!$A:$O,9,FALSE)),"")</f>
        <v/>
      </c>
      <c r="G29" s="95" t="str">
        <f>IFERROR(IF(VLOOKUP($A29,'Annex 2 EHV charges'!$A:$O,10,FALSE)=0,"",VLOOKUP($A29,'Annex 2 EHV charges'!$A:$O,10,FALSE)),"")</f>
        <v/>
      </c>
      <c r="H29" s="95" t="str">
        <f>IFERROR(IF(VLOOKUP($A29,'Annex 2 EHV charges'!$A:$O,11,FALSE)=0,"",VLOOKUP($A29,'Annex 2 EHV charges'!$A:$O,11,FALSE)),"")</f>
        <v/>
      </c>
    </row>
    <row r="30" spans="1:8" ht="12.75" customHeight="1" x14ac:dyDescent="0.25">
      <c r="A30" s="88" t="str">
        <f t="array" ref="A30">IFERROR(INDEX('Annex 2 EHV charges'!$A$11:$A$260, MATCH(0, IF(ISBLANK('Annex 2 EHV charges'!$A$11:$A$260),1, COUNTIF(A$4:$A29, 'Annex 2 EHV charges'!$A$11:$A$260)), 0)),"")</f>
        <v/>
      </c>
      <c r="B30" s="88" t="str">
        <f>IF($A30="","",VLOOKUP($A30,'Annex 2 EHV charges'!$A:$O,2,0))</f>
        <v/>
      </c>
      <c r="C30" s="89" t="str">
        <f>IF($A30="","",VLOOKUP($A30,'Annex 2 EHV charges'!$A:$O,3,0))</f>
        <v/>
      </c>
      <c r="D30" s="88" t="str">
        <f>IF($A30="","",VLOOKUP($A30,'Annex 2 EHV charges'!$A:$O,7,0))</f>
        <v/>
      </c>
      <c r="E30" s="93" t="str">
        <f>IFERROR(IF(VLOOKUP($A30,'Annex 2 EHV charges'!$A:$O,8,FALSE)=0,"",VLOOKUP($A30,'Annex 2 EHV charges'!$A:$O,8,FALSE)),"")</f>
        <v/>
      </c>
      <c r="F30" s="94" t="str">
        <f>IFERROR(IF(VLOOKUP($A30,'Annex 2 EHV charges'!$A:$O,9,FALSE)=0,"",VLOOKUP($A30,'Annex 2 EHV charges'!$A:$O,9,FALSE)),"")</f>
        <v/>
      </c>
      <c r="G30" s="95" t="str">
        <f>IFERROR(IF(VLOOKUP($A30,'Annex 2 EHV charges'!$A:$O,10,FALSE)=0,"",VLOOKUP($A30,'Annex 2 EHV charges'!$A:$O,10,FALSE)),"")</f>
        <v/>
      </c>
      <c r="H30" s="95" t="str">
        <f>IFERROR(IF(VLOOKUP($A30,'Annex 2 EHV charges'!$A:$O,11,FALSE)=0,"",VLOOKUP($A30,'Annex 2 EHV charges'!$A:$O,11,FALSE)),"")</f>
        <v/>
      </c>
    </row>
    <row r="31" spans="1:8" ht="12.75" customHeight="1" x14ac:dyDescent="0.25">
      <c r="A31" s="88" t="str">
        <f t="array" ref="A31">IFERROR(INDEX('Annex 2 EHV charges'!$A$11:$A$260, MATCH(0, IF(ISBLANK('Annex 2 EHV charges'!$A$11:$A$260),1, COUNTIF(A$4:$A30, 'Annex 2 EHV charges'!$A$11:$A$260)), 0)),"")</f>
        <v/>
      </c>
      <c r="B31" s="88" t="str">
        <f>IF($A31="","",VLOOKUP($A31,'Annex 2 EHV charges'!$A:$O,2,0))</f>
        <v/>
      </c>
      <c r="C31" s="89" t="str">
        <f>IF($A31="","",VLOOKUP($A31,'Annex 2 EHV charges'!$A:$O,3,0))</f>
        <v/>
      </c>
      <c r="D31" s="88" t="str">
        <f>IF($A31="","",VLOOKUP($A31,'Annex 2 EHV charges'!$A:$O,7,0))</f>
        <v/>
      </c>
      <c r="E31" s="93" t="str">
        <f>IFERROR(IF(VLOOKUP($A31,'Annex 2 EHV charges'!$A:$O,8,FALSE)=0,"",VLOOKUP($A31,'Annex 2 EHV charges'!$A:$O,8,FALSE)),"")</f>
        <v/>
      </c>
      <c r="F31" s="94" t="str">
        <f>IFERROR(IF(VLOOKUP($A31,'Annex 2 EHV charges'!$A:$O,9,FALSE)=0,"",VLOOKUP($A31,'Annex 2 EHV charges'!$A:$O,9,FALSE)),"")</f>
        <v/>
      </c>
      <c r="G31" s="95" t="str">
        <f>IFERROR(IF(VLOOKUP($A31,'Annex 2 EHV charges'!$A:$O,10,FALSE)=0,"",VLOOKUP($A31,'Annex 2 EHV charges'!$A:$O,10,FALSE)),"")</f>
        <v/>
      </c>
      <c r="H31" s="95" t="str">
        <f>IFERROR(IF(VLOOKUP($A31,'Annex 2 EHV charges'!$A:$O,11,FALSE)=0,"",VLOOKUP($A31,'Annex 2 EHV charges'!$A:$O,11,FALSE)),"")</f>
        <v/>
      </c>
    </row>
    <row r="32" spans="1:8" ht="12.75" customHeight="1" x14ac:dyDescent="0.25">
      <c r="A32" s="88" t="str">
        <f t="array" ref="A32">IFERROR(INDEX('Annex 2 EHV charges'!$A$11:$A$260, MATCH(0, IF(ISBLANK('Annex 2 EHV charges'!$A$11:$A$260),1, COUNTIF(A$4:$A31, 'Annex 2 EHV charges'!$A$11:$A$260)), 0)),"")</f>
        <v/>
      </c>
      <c r="B32" s="88" t="str">
        <f>IF($A32="","",VLOOKUP($A32,'Annex 2 EHV charges'!$A:$O,2,0))</f>
        <v/>
      </c>
      <c r="C32" s="89" t="str">
        <f>IF($A32="","",VLOOKUP($A32,'Annex 2 EHV charges'!$A:$O,3,0))</f>
        <v/>
      </c>
      <c r="D32" s="88" t="str">
        <f>IF($A32="","",VLOOKUP($A32,'Annex 2 EHV charges'!$A:$O,7,0))</f>
        <v/>
      </c>
      <c r="E32" s="93" t="str">
        <f>IFERROR(IF(VLOOKUP($A32,'Annex 2 EHV charges'!$A:$O,8,FALSE)=0,"",VLOOKUP($A32,'Annex 2 EHV charges'!$A:$O,8,FALSE)),"")</f>
        <v/>
      </c>
      <c r="F32" s="94" t="str">
        <f>IFERROR(IF(VLOOKUP($A32,'Annex 2 EHV charges'!$A:$O,9,FALSE)=0,"",VLOOKUP($A32,'Annex 2 EHV charges'!$A:$O,9,FALSE)),"")</f>
        <v/>
      </c>
      <c r="G32" s="95" t="str">
        <f>IFERROR(IF(VLOOKUP($A32,'Annex 2 EHV charges'!$A:$O,10,FALSE)=0,"",VLOOKUP($A32,'Annex 2 EHV charges'!$A:$O,10,FALSE)),"")</f>
        <v/>
      </c>
      <c r="H32" s="95" t="str">
        <f>IFERROR(IF(VLOOKUP($A32,'Annex 2 EHV charges'!$A:$O,11,FALSE)=0,"",VLOOKUP($A32,'Annex 2 EHV charges'!$A:$O,11,FALSE)),"")</f>
        <v/>
      </c>
    </row>
    <row r="33" spans="1:8" ht="12.75" customHeight="1" x14ac:dyDescent="0.25">
      <c r="A33" s="88" t="str">
        <f t="array" ref="A33">IFERROR(INDEX('Annex 2 EHV charges'!$A$11:$A$260, MATCH(0, IF(ISBLANK('Annex 2 EHV charges'!$A$11:$A$260),1, COUNTIF(A$4:$A32, 'Annex 2 EHV charges'!$A$11:$A$260)), 0)),"")</f>
        <v/>
      </c>
      <c r="B33" s="88" t="str">
        <f>IF($A33="","",VLOOKUP($A33,'Annex 2 EHV charges'!$A:$O,2,0))</f>
        <v/>
      </c>
      <c r="C33" s="89" t="str">
        <f>IF($A33="","",VLOOKUP($A33,'Annex 2 EHV charges'!$A:$O,3,0))</f>
        <v/>
      </c>
      <c r="D33" s="88" t="str">
        <f>IF($A33="","",VLOOKUP($A33,'Annex 2 EHV charges'!$A:$O,7,0))</f>
        <v/>
      </c>
      <c r="E33" s="93" t="str">
        <f>IFERROR(IF(VLOOKUP($A33,'Annex 2 EHV charges'!$A:$O,8,FALSE)=0,"",VLOOKUP($A33,'Annex 2 EHV charges'!$A:$O,8,FALSE)),"")</f>
        <v/>
      </c>
      <c r="F33" s="94" t="str">
        <f>IFERROR(IF(VLOOKUP($A33,'Annex 2 EHV charges'!$A:$O,9,FALSE)=0,"",VLOOKUP($A33,'Annex 2 EHV charges'!$A:$O,9,FALSE)),"")</f>
        <v/>
      </c>
      <c r="G33" s="95" t="str">
        <f>IFERROR(IF(VLOOKUP($A33,'Annex 2 EHV charges'!$A:$O,10,FALSE)=0,"",VLOOKUP($A33,'Annex 2 EHV charges'!$A:$O,10,FALSE)),"")</f>
        <v/>
      </c>
      <c r="H33" s="95" t="str">
        <f>IFERROR(IF(VLOOKUP($A33,'Annex 2 EHV charges'!$A:$O,11,FALSE)=0,"",VLOOKUP($A33,'Annex 2 EHV charges'!$A:$O,11,FALSE)),"")</f>
        <v/>
      </c>
    </row>
    <row r="34" spans="1:8" ht="12.75" customHeight="1" x14ac:dyDescent="0.25">
      <c r="A34" s="88" t="str">
        <f t="array" ref="A34">IFERROR(INDEX('Annex 2 EHV charges'!$A$11:$A$260, MATCH(0, IF(ISBLANK('Annex 2 EHV charges'!$A$11:$A$260),1, COUNTIF(A$4:$A33, 'Annex 2 EHV charges'!$A$11:$A$260)), 0)),"")</f>
        <v/>
      </c>
      <c r="B34" s="88" t="str">
        <f>IF($A34="","",VLOOKUP($A34,'Annex 2 EHV charges'!$A:$O,2,0))</f>
        <v/>
      </c>
      <c r="C34" s="89" t="str">
        <f>IF($A34="","",VLOOKUP($A34,'Annex 2 EHV charges'!$A:$O,3,0))</f>
        <v/>
      </c>
      <c r="D34" s="88" t="str">
        <f>IF($A34="","",VLOOKUP($A34,'Annex 2 EHV charges'!$A:$O,7,0))</f>
        <v/>
      </c>
      <c r="E34" s="93" t="str">
        <f>IFERROR(IF(VLOOKUP($A34,'Annex 2 EHV charges'!$A:$O,8,FALSE)=0,"",VLOOKUP($A34,'Annex 2 EHV charges'!$A:$O,8,FALSE)),"")</f>
        <v/>
      </c>
      <c r="F34" s="94" t="str">
        <f>IFERROR(IF(VLOOKUP($A34,'Annex 2 EHV charges'!$A:$O,9,FALSE)=0,"",VLOOKUP($A34,'Annex 2 EHV charges'!$A:$O,9,FALSE)),"")</f>
        <v/>
      </c>
      <c r="G34" s="95" t="str">
        <f>IFERROR(IF(VLOOKUP($A34,'Annex 2 EHV charges'!$A:$O,10,FALSE)=0,"",VLOOKUP($A34,'Annex 2 EHV charges'!$A:$O,10,FALSE)),"")</f>
        <v/>
      </c>
      <c r="H34" s="95" t="str">
        <f>IFERROR(IF(VLOOKUP($A34,'Annex 2 EHV charges'!$A:$O,11,FALSE)=0,"",VLOOKUP($A34,'Annex 2 EHV charges'!$A:$O,11,FALSE)),"")</f>
        <v/>
      </c>
    </row>
    <row r="35" spans="1:8" ht="12.75" customHeight="1" x14ac:dyDescent="0.25">
      <c r="A35" s="88" t="str">
        <f t="array" ref="A35">IFERROR(INDEX('Annex 2 EHV charges'!$A$11:$A$260, MATCH(0, IF(ISBLANK('Annex 2 EHV charges'!$A$11:$A$260),1, COUNTIF(A$4:$A34, 'Annex 2 EHV charges'!$A$11:$A$260)), 0)),"")</f>
        <v/>
      </c>
      <c r="B35" s="88" t="str">
        <f>IF($A35="","",VLOOKUP($A35,'Annex 2 EHV charges'!$A:$O,2,0))</f>
        <v/>
      </c>
      <c r="C35" s="89" t="str">
        <f>IF($A35="","",VLOOKUP($A35,'Annex 2 EHV charges'!$A:$O,3,0))</f>
        <v/>
      </c>
      <c r="D35" s="88" t="str">
        <f>IF($A35="","",VLOOKUP($A35,'Annex 2 EHV charges'!$A:$O,7,0))</f>
        <v/>
      </c>
      <c r="E35" s="93" t="str">
        <f>IFERROR(IF(VLOOKUP($A35,'Annex 2 EHV charges'!$A:$O,8,FALSE)=0,"",VLOOKUP($A35,'Annex 2 EHV charges'!$A:$O,8,FALSE)),"")</f>
        <v/>
      </c>
      <c r="F35" s="94" t="str">
        <f>IFERROR(IF(VLOOKUP($A35,'Annex 2 EHV charges'!$A:$O,9,FALSE)=0,"",VLOOKUP($A35,'Annex 2 EHV charges'!$A:$O,9,FALSE)),"")</f>
        <v/>
      </c>
      <c r="G35" s="95" t="str">
        <f>IFERROR(IF(VLOOKUP($A35,'Annex 2 EHV charges'!$A:$O,10,FALSE)=0,"",VLOOKUP($A35,'Annex 2 EHV charges'!$A:$O,10,FALSE)),"")</f>
        <v/>
      </c>
      <c r="H35" s="95" t="str">
        <f>IFERROR(IF(VLOOKUP($A35,'Annex 2 EHV charges'!$A:$O,11,FALSE)=0,"",VLOOKUP($A35,'Annex 2 EHV charges'!$A:$O,11,FALSE)),"")</f>
        <v/>
      </c>
    </row>
    <row r="36" spans="1:8" ht="12.75" customHeight="1" x14ac:dyDescent="0.25">
      <c r="A36" s="88" t="str">
        <f t="array" ref="A36">IFERROR(INDEX('Annex 2 EHV charges'!$A$11:$A$260, MATCH(0, IF(ISBLANK('Annex 2 EHV charges'!$A$11:$A$260),1, COUNTIF(A$4:$A35, 'Annex 2 EHV charges'!$A$11:$A$260)), 0)),"")</f>
        <v/>
      </c>
      <c r="B36" s="88" t="str">
        <f>IF($A36="","",VLOOKUP($A36,'Annex 2 EHV charges'!$A:$O,2,0))</f>
        <v/>
      </c>
      <c r="C36" s="89" t="str">
        <f>IF($A36="","",VLOOKUP($A36,'Annex 2 EHV charges'!$A:$O,3,0))</f>
        <v/>
      </c>
      <c r="D36" s="88" t="str">
        <f>IF($A36="","",VLOOKUP($A36,'Annex 2 EHV charges'!$A:$O,7,0))</f>
        <v/>
      </c>
      <c r="E36" s="93" t="str">
        <f>IFERROR(IF(VLOOKUP($A36,'Annex 2 EHV charges'!$A:$O,8,FALSE)=0,"",VLOOKUP($A36,'Annex 2 EHV charges'!$A:$O,8,FALSE)),"")</f>
        <v/>
      </c>
      <c r="F36" s="94" t="str">
        <f>IFERROR(IF(VLOOKUP($A36,'Annex 2 EHV charges'!$A:$O,9,FALSE)=0,"",VLOOKUP($A36,'Annex 2 EHV charges'!$A:$O,9,FALSE)),"")</f>
        <v/>
      </c>
      <c r="G36" s="95" t="str">
        <f>IFERROR(IF(VLOOKUP($A36,'Annex 2 EHV charges'!$A:$O,10,FALSE)=0,"",VLOOKUP($A36,'Annex 2 EHV charges'!$A:$O,10,FALSE)),"")</f>
        <v/>
      </c>
      <c r="H36" s="95" t="str">
        <f>IFERROR(IF(VLOOKUP($A36,'Annex 2 EHV charges'!$A:$O,11,FALSE)=0,"",VLOOKUP($A36,'Annex 2 EHV charges'!$A:$O,11,FALSE)),"")</f>
        <v/>
      </c>
    </row>
    <row r="37" spans="1:8" ht="12.75" customHeight="1" x14ac:dyDescent="0.25">
      <c r="A37" s="88" t="str">
        <f t="array" ref="A37">IFERROR(INDEX('Annex 2 EHV charges'!$A$11:$A$260, MATCH(0, IF(ISBLANK('Annex 2 EHV charges'!$A$11:$A$260),1, COUNTIF(A$4:$A36, 'Annex 2 EHV charges'!$A$11:$A$260)), 0)),"")</f>
        <v/>
      </c>
      <c r="B37" s="88" t="str">
        <f>IF($A37="","",VLOOKUP($A37,'Annex 2 EHV charges'!$A:$O,2,0))</f>
        <v/>
      </c>
      <c r="C37" s="89" t="str">
        <f>IF($A37="","",VLOOKUP($A37,'Annex 2 EHV charges'!$A:$O,3,0))</f>
        <v/>
      </c>
      <c r="D37" s="88" t="str">
        <f>IF($A37="","",VLOOKUP($A37,'Annex 2 EHV charges'!$A:$O,7,0))</f>
        <v/>
      </c>
      <c r="E37" s="93" t="str">
        <f>IFERROR(IF(VLOOKUP($A37,'Annex 2 EHV charges'!$A:$O,8,FALSE)=0,"",VLOOKUP($A37,'Annex 2 EHV charges'!$A:$O,8,FALSE)),"")</f>
        <v/>
      </c>
      <c r="F37" s="94" t="str">
        <f>IFERROR(IF(VLOOKUP($A37,'Annex 2 EHV charges'!$A:$O,9,FALSE)=0,"",VLOOKUP($A37,'Annex 2 EHV charges'!$A:$O,9,FALSE)),"")</f>
        <v/>
      </c>
      <c r="G37" s="95" t="str">
        <f>IFERROR(IF(VLOOKUP($A37,'Annex 2 EHV charges'!$A:$O,10,FALSE)=0,"",VLOOKUP($A37,'Annex 2 EHV charges'!$A:$O,10,FALSE)),"")</f>
        <v/>
      </c>
      <c r="H37" s="95" t="str">
        <f>IFERROR(IF(VLOOKUP($A37,'Annex 2 EHV charges'!$A:$O,11,FALSE)=0,"",VLOOKUP($A37,'Annex 2 EHV charges'!$A:$O,11,FALSE)),"")</f>
        <v/>
      </c>
    </row>
    <row r="38" spans="1:8" ht="12.75" customHeight="1" x14ac:dyDescent="0.25">
      <c r="A38" s="88" t="str">
        <f t="array" ref="A38">IFERROR(INDEX('Annex 2 EHV charges'!$A$11:$A$260, MATCH(0, IF(ISBLANK('Annex 2 EHV charges'!$A$11:$A$260),1, COUNTIF(A$4:$A37, 'Annex 2 EHV charges'!$A$11:$A$260)), 0)),"")</f>
        <v/>
      </c>
      <c r="B38" s="88" t="str">
        <f>IF($A38="","",VLOOKUP($A38,'Annex 2 EHV charges'!$A:$O,2,0))</f>
        <v/>
      </c>
      <c r="C38" s="89" t="str">
        <f>IF($A38="","",VLOOKUP($A38,'Annex 2 EHV charges'!$A:$O,3,0))</f>
        <v/>
      </c>
      <c r="D38" s="88" t="str">
        <f>IF($A38="","",VLOOKUP($A38,'Annex 2 EHV charges'!$A:$O,7,0))</f>
        <v/>
      </c>
      <c r="E38" s="93" t="str">
        <f>IFERROR(IF(VLOOKUP($A38,'Annex 2 EHV charges'!$A:$O,8,FALSE)=0,"",VLOOKUP($A38,'Annex 2 EHV charges'!$A:$O,8,FALSE)),"")</f>
        <v/>
      </c>
      <c r="F38" s="94" t="str">
        <f>IFERROR(IF(VLOOKUP($A38,'Annex 2 EHV charges'!$A:$O,9,FALSE)=0,"",VLOOKUP($A38,'Annex 2 EHV charges'!$A:$O,9,FALSE)),"")</f>
        <v/>
      </c>
      <c r="G38" s="95" t="str">
        <f>IFERROR(IF(VLOOKUP($A38,'Annex 2 EHV charges'!$A:$O,10,FALSE)=0,"",VLOOKUP($A38,'Annex 2 EHV charges'!$A:$O,10,FALSE)),"")</f>
        <v/>
      </c>
      <c r="H38" s="95" t="str">
        <f>IFERROR(IF(VLOOKUP($A38,'Annex 2 EHV charges'!$A:$O,11,FALSE)=0,"",VLOOKUP($A38,'Annex 2 EHV charges'!$A:$O,11,FALSE)),"")</f>
        <v/>
      </c>
    </row>
    <row r="39" spans="1:8" ht="12.75" customHeight="1" x14ac:dyDescent="0.25">
      <c r="A39" s="88" t="str">
        <f t="array" ref="A39">IFERROR(INDEX('Annex 2 EHV charges'!$A$11:$A$260, MATCH(0, IF(ISBLANK('Annex 2 EHV charges'!$A$11:$A$260),1, COUNTIF(A$4:$A38, 'Annex 2 EHV charges'!$A$11:$A$260)), 0)),"")</f>
        <v/>
      </c>
      <c r="B39" s="88" t="str">
        <f>IF($A39="","",VLOOKUP($A39,'Annex 2 EHV charges'!$A:$O,2,0))</f>
        <v/>
      </c>
      <c r="C39" s="89" t="str">
        <f>IF($A39="","",VLOOKUP($A39,'Annex 2 EHV charges'!$A:$O,3,0))</f>
        <v/>
      </c>
      <c r="D39" s="88" t="str">
        <f>IF($A39="","",VLOOKUP($A39,'Annex 2 EHV charges'!$A:$O,7,0))</f>
        <v/>
      </c>
      <c r="E39" s="93" t="str">
        <f>IFERROR(IF(VLOOKUP($A39,'Annex 2 EHV charges'!$A:$O,8,FALSE)=0,"",VLOOKUP($A39,'Annex 2 EHV charges'!$A:$O,8,FALSE)),"")</f>
        <v/>
      </c>
      <c r="F39" s="94" t="str">
        <f>IFERROR(IF(VLOOKUP($A39,'Annex 2 EHV charges'!$A:$O,9,FALSE)=0,"",VLOOKUP($A39,'Annex 2 EHV charges'!$A:$O,9,FALSE)),"")</f>
        <v/>
      </c>
      <c r="G39" s="95" t="str">
        <f>IFERROR(IF(VLOOKUP($A39,'Annex 2 EHV charges'!$A:$O,10,FALSE)=0,"",VLOOKUP($A39,'Annex 2 EHV charges'!$A:$O,10,FALSE)),"")</f>
        <v/>
      </c>
      <c r="H39" s="95" t="str">
        <f>IFERROR(IF(VLOOKUP($A39,'Annex 2 EHV charges'!$A:$O,11,FALSE)=0,"",VLOOKUP($A39,'Annex 2 EHV charges'!$A:$O,11,FALSE)),"")</f>
        <v/>
      </c>
    </row>
    <row r="40" spans="1:8" ht="12.75" customHeight="1" x14ac:dyDescent="0.25">
      <c r="A40" s="88" t="str">
        <f t="array" ref="A40">IFERROR(INDEX('Annex 2 EHV charges'!$A$11:$A$260, MATCH(0, IF(ISBLANK('Annex 2 EHV charges'!$A$11:$A$260),1, COUNTIF(A$4:$A39, 'Annex 2 EHV charges'!$A$11:$A$260)), 0)),"")</f>
        <v/>
      </c>
      <c r="B40" s="88" t="str">
        <f>IF($A40="","",VLOOKUP($A40,'Annex 2 EHV charges'!$A:$O,2,0))</f>
        <v/>
      </c>
      <c r="C40" s="89" t="str">
        <f>IF($A40="","",VLOOKUP($A40,'Annex 2 EHV charges'!$A:$O,3,0))</f>
        <v/>
      </c>
      <c r="D40" s="88" t="str">
        <f>IF($A40="","",VLOOKUP($A40,'Annex 2 EHV charges'!$A:$O,7,0))</f>
        <v/>
      </c>
      <c r="E40" s="93" t="str">
        <f>IFERROR(IF(VLOOKUP($A40,'Annex 2 EHV charges'!$A:$O,8,FALSE)=0,"",VLOOKUP($A40,'Annex 2 EHV charges'!$A:$O,8,FALSE)),"")</f>
        <v/>
      </c>
      <c r="F40" s="94" t="str">
        <f>IFERROR(IF(VLOOKUP($A40,'Annex 2 EHV charges'!$A:$O,9,FALSE)=0,"",VLOOKUP($A40,'Annex 2 EHV charges'!$A:$O,9,FALSE)),"")</f>
        <v/>
      </c>
      <c r="G40" s="95" t="str">
        <f>IFERROR(IF(VLOOKUP($A40,'Annex 2 EHV charges'!$A:$O,10,FALSE)=0,"",VLOOKUP($A40,'Annex 2 EHV charges'!$A:$O,10,FALSE)),"")</f>
        <v/>
      </c>
      <c r="H40" s="95" t="str">
        <f>IFERROR(IF(VLOOKUP($A40,'Annex 2 EHV charges'!$A:$O,11,FALSE)=0,"",VLOOKUP($A40,'Annex 2 EHV charges'!$A:$O,11,FALSE)),"")</f>
        <v/>
      </c>
    </row>
    <row r="41" spans="1:8" ht="12.75" customHeight="1" x14ac:dyDescent="0.25">
      <c r="A41" s="88" t="str">
        <f t="array" ref="A41">IFERROR(INDEX('Annex 2 EHV charges'!$A$11:$A$260, MATCH(0, IF(ISBLANK('Annex 2 EHV charges'!$A$11:$A$260),1, COUNTIF(A$4:$A40, 'Annex 2 EHV charges'!$A$11:$A$260)), 0)),"")</f>
        <v/>
      </c>
      <c r="B41" s="88" t="str">
        <f>IF($A41="","",VLOOKUP($A41,'Annex 2 EHV charges'!$A:$O,2,0))</f>
        <v/>
      </c>
      <c r="C41" s="89" t="str">
        <f>IF($A41="","",VLOOKUP($A41,'Annex 2 EHV charges'!$A:$O,3,0))</f>
        <v/>
      </c>
      <c r="D41" s="88" t="str">
        <f>IF($A41="","",VLOOKUP($A41,'Annex 2 EHV charges'!$A:$O,7,0))</f>
        <v/>
      </c>
      <c r="E41" s="93" t="str">
        <f>IFERROR(IF(VLOOKUP($A41,'Annex 2 EHV charges'!$A:$O,8,FALSE)=0,"",VLOOKUP($A41,'Annex 2 EHV charges'!$A:$O,8,FALSE)),"")</f>
        <v/>
      </c>
      <c r="F41" s="94" t="str">
        <f>IFERROR(IF(VLOOKUP($A41,'Annex 2 EHV charges'!$A:$O,9,FALSE)=0,"",VLOOKUP($A41,'Annex 2 EHV charges'!$A:$O,9,FALSE)),"")</f>
        <v/>
      </c>
      <c r="G41" s="95" t="str">
        <f>IFERROR(IF(VLOOKUP($A41,'Annex 2 EHV charges'!$A:$O,10,FALSE)=0,"",VLOOKUP($A41,'Annex 2 EHV charges'!$A:$O,10,FALSE)),"")</f>
        <v/>
      </c>
      <c r="H41" s="95" t="str">
        <f>IFERROR(IF(VLOOKUP($A41,'Annex 2 EHV charges'!$A:$O,11,FALSE)=0,"",VLOOKUP($A41,'Annex 2 EHV charges'!$A:$O,11,FALSE)),"")</f>
        <v/>
      </c>
    </row>
    <row r="42" spans="1:8" ht="12.75" customHeight="1" x14ac:dyDescent="0.25">
      <c r="A42" s="88" t="str">
        <f t="array" ref="A42">IFERROR(INDEX('Annex 2 EHV charges'!$A$11:$A$260, MATCH(0, IF(ISBLANK('Annex 2 EHV charges'!$A$11:$A$260),1, COUNTIF(A$4:$A41, 'Annex 2 EHV charges'!$A$11:$A$260)), 0)),"")</f>
        <v/>
      </c>
      <c r="B42" s="88" t="str">
        <f>IF($A42="","",VLOOKUP($A42,'Annex 2 EHV charges'!$A:$O,2,0))</f>
        <v/>
      </c>
      <c r="C42" s="89" t="str">
        <f>IF($A42="","",VLOOKUP($A42,'Annex 2 EHV charges'!$A:$O,3,0))</f>
        <v/>
      </c>
      <c r="D42" s="88" t="str">
        <f>IF($A42="","",VLOOKUP($A42,'Annex 2 EHV charges'!$A:$O,7,0))</f>
        <v/>
      </c>
      <c r="E42" s="93" t="str">
        <f>IFERROR(IF(VLOOKUP($A42,'Annex 2 EHV charges'!$A:$O,8,FALSE)=0,"",VLOOKUP($A42,'Annex 2 EHV charges'!$A:$O,8,FALSE)),"")</f>
        <v/>
      </c>
      <c r="F42" s="94" t="str">
        <f>IFERROR(IF(VLOOKUP($A42,'Annex 2 EHV charges'!$A:$O,9,FALSE)=0,"",VLOOKUP($A42,'Annex 2 EHV charges'!$A:$O,9,FALSE)),"")</f>
        <v/>
      </c>
      <c r="G42" s="95" t="str">
        <f>IFERROR(IF(VLOOKUP($A42,'Annex 2 EHV charges'!$A:$O,10,FALSE)=0,"",VLOOKUP($A42,'Annex 2 EHV charges'!$A:$O,10,FALSE)),"")</f>
        <v/>
      </c>
      <c r="H42" s="95" t="str">
        <f>IFERROR(IF(VLOOKUP($A42,'Annex 2 EHV charges'!$A:$O,11,FALSE)=0,"",VLOOKUP($A42,'Annex 2 EHV charges'!$A:$O,11,FALSE)),"")</f>
        <v/>
      </c>
    </row>
    <row r="43" spans="1:8" ht="12.75" customHeight="1" x14ac:dyDescent="0.25">
      <c r="A43" s="88" t="str">
        <f t="array" ref="A43">IFERROR(INDEX('Annex 2 EHV charges'!$A$11:$A$260, MATCH(0, IF(ISBLANK('Annex 2 EHV charges'!$A$11:$A$260),1, COUNTIF(A$4:$A42, 'Annex 2 EHV charges'!$A$11:$A$260)), 0)),"")</f>
        <v/>
      </c>
      <c r="B43" s="88" t="str">
        <f>IF($A43="","",VLOOKUP($A43,'Annex 2 EHV charges'!$A:$O,2,0))</f>
        <v/>
      </c>
      <c r="C43" s="89" t="str">
        <f>IF($A43="","",VLOOKUP($A43,'Annex 2 EHV charges'!$A:$O,3,0))</f>
        <v/>
      </c>
      <c r="D43" s="88" t="str">
        <f>IF($A43="","",VLOOKUP($A43,'Annex 2 EHV charges'!$A:$O,7,0))</f>
        <v/>
      </c>
      <c r="E43" s="93" t="str">
        <f>IFERROR(IF(VLOOKUP($A43,'Annex 2 EHV charges'!$A:$O,8,FALSE)=0,"",VLOOKUP($A43,'Annex 2 EHV charges'!$A:$O,8,FALSE)),"")</f>
        <v/>
      </c>
      <c r="F43" s="94" t="str">
        <f>IFERROR(IF(VLOOKUP($A43,'Annex 2 EHV charges'!$A:$O,9,FALSE)=0,"",VLOOKUP($A43,'Annex 2 EHV charges'!$A:$O,9,FALSE)),"")</f>
        <v/>
      </c>
      <c r="G43" s="95" t="str">
        <f>IFERROR(IF(VLOOKUP($A43,'Annex 2 EHV charges'!$A:$O,10,FALSE)=0,"",VLOOKUP($A43,'Annex 2 EHV charges'!$A:$O,10,FALSE)),"")</f>
        <v/>
      </c>
      <c r="H43" s="95" t="str">
        <f>IFERROR(IF(VLOOKUP($A43,'Annex 2 EHV charges'!$A:$O,11,FALSE)=0,"",VLOOKUP($A43,'Annex 2 EHV charges'!$A:$O,11,FALSE)),"")</f>
        <v/>
      </c>
    </row>
    <row r="44" spans="1:8" ht="12.75" customHeight="1" x14ac:dyDescent="0.25">
      <c r="A44" s="88" t="str">
        <f t="array" ref="A44">IFERROR(INDEX('Annex 2 EHV charges'!$A$11:$A$260, MATCH(0, IF(ISBLANK('Annex 2 EHV charges'!$A$11:$A$260),1, COUNTIF(A$4:$A43, 'Annex 2 EHV charges'!$A$11:$A$260)), 0)),"")</f>
        <v/>
      </c>
      <c r="B44" s="88" t="str">
        <f>IF($A44="","",VLOOKUP($A44,'Annex 2 EHV charges'!$A:$O,2,0))</f>
        <v/>
      </c>
      <c r="C44" s="89" t="str">
        <f>IF($A44="","",VLOOKUP($A44,'Annex 2 EHV charges'!$A:$O,3,0))</f>
        <v/>
      </c>
      <c r="D44" s="88" t="str">
        <f>IF($A44="","",VLOOKUP($A44,'Annex 2 EHV charges'!$A:$O,7,0))</f>
        <v/>
      </c>
      <c r="E44" s="93" t="str">
        <f>IFERROR(IF(VLOOKUP($A44,'Annex 2 EHV charges'!$A:$O,8,FALSE)=0,"",VLOOKUP($A44,'Annex 2 EHV charges'!$A:$O,8,FALSE)),"")</f>
        <v/>
      </c>
      <c r="F44" s="94" t="str">
        <f>IFERROR(IF(VLOOKUP($A44,'Annex 2 EHV charges'!$A:$O,9,FALSE)=0,"",VLOOKUP($A44,'Annex 2 EHV charges'!$A:$O,9,FALSE)),"")</f>
        <v/>
      </c>
      <c r="G44" s="95" t="str">
        <f>IFERROR(IF(VLOOKUP($A44,'Annex 2 EHV charges'!$A:$O,10,FALSE)=0,"",VLOOKUP($A44,'Annex 2 EHV charges'!$A:$O,10,FALSE)),"")</f>
        <v/>
      </c>
      <c r="H44" s="95" t="str">
        <f>IFERROR(IF(VLOOKUP($A44,'Annex 2 EHV charges'!$A:$O,11,FALSE)=0,"",VLOOKUP($A44,'Annex 2 EHV charges'!$A:$O,11,FALSE)),"")</f>
        <v/>
      </c>
    </row>
    <row r="45" spans="1:8" ht="12.75" customHeight="1" x14ac:dyDescent="0.25">
      <c r="A45" s="88" t="str">
        <f t="array" ref="A45">IFERROR(INDEX('Annex 2 EHV charges'!$A$11:$A$260, MATCH(0, IF(ISBLANK('Annex 2 EHV charges'!$A$11:$A$260),1, COUNTIF(A$4:$A44, 'Annex 2 EHV charges'!$A$11:$A$260)), 0)),"")</f>
        <v/>
      </c>
      <c r="B45" s="88" t="str">
        <f>IF($A45="","",VLOOKUP($A45,'Annex 2 EHV charges'!$A:$O,2,0))</f>
        <v/>
      </c>
      <c r="C45" s="89" t="str">
        <f>IF($A45="","",VLOOKUP($A45,'Annex 2 EHV charges'!$A:$O,3,0))</f>
        <v/>
      </c>
      <c r="D45" s="88" t="str">
        <f>IF($A45="","",VLOOKUP($A45,'Annex 2 EHV charges'!$A:$O,7,0))</f>
        <v/>
      </c>
      <c r="E45" s="93" t="str">
        <f>IFERROR(IF(VLOOKUP($A45,'Annex 2 EHV charges'!$A:$O,8,FALSE)=0,"",VLOOKUP($A45,'Annex 2 EHV charges'!$A:$O,8,FALSE)),"")</f>
        <v/>
      </c>
      <c r="F45" s="94" t="str">
        <f>IFERROR(IF(VLOOKUP($A45,'Annex 2 EHV charges'!$A:$O,9,FALSE)=0,"",VLOOKUP($A45,'Annex 2 EHV charges'!$A:$O,9,FALSE)),"")</f>
        <v/>
      </c>
      <c r="G45" s="95" t="str">
        <f>IFERROR(IF(VLOOKUP($A45,'Annex 2 EHV charges'!$A:$O,10,FALSE)=0,"",VLOOKUP($A45,'Annex 2 EHV charges'!$A:$O,10,FALSE)),"")</f>
        <v/>
      </c>
      <c r="H45" s="95" t="str">
        <f>IFERROR(IF(VLOOKUP($A45,'Annex 2 EHV charges'!$A:$O,11,FALSE)=0,"",VLOOKUP($A45,'Annex 2 EHV charges'!$A:$O,11,FALSE)),"")</f>
        <v/>
      </c>
    </row>
    <row r="46" spans="1:8" ht="12.75" customHeight="1" x14ac:dyDescent="0.25">
      <c r="A46" s="88" t="str">
        <f t="array" ref="A46">IFERROR(INDEX('Annex 2 EHV charges'!$A$11:$A$260, MATCH(0, IF(ISBLANK('Annex 2 EHV charges'!$A$11:$A$260),1, COUNTIF(A$4:$A45, 'Annex 2 EHV charges'!$A$11:$A$260)), 0)),"")</f>
        <v/>
      </c>
      <c r="B46" s="88" t="str">
        <f>IF($A46="","",VLOOKUP($A46,'Annex 2 EHV charges'!$A:$O,2,0))</f>
        <v/>
      </c>
      <c r="C46" s="89" t="str">
        <f>IF($A46="","",VLOOKUP($A46,'Annex 2 EHV charges'!$A:$O,3,0))</f>
        <v/>
      </c>
      <c r="D46" s="88" t="str">
        <f>IF($A46="","",VLOOKUP($A46,'Annex 2 EHV charges'!$A:$O,7,0))</f>
        <v/>
      </c>
      <c r="E46" s="93" t="str">
        <f>IFERROR(IF(VLOOKUP($A46,'Annex 2 EHV charges'!$A:$O,8,FALSE)=0,"",VLOOKUP($A46,'Annex 2 EHV charges'!$A:$O,8,FALSE)),"")</f>
        <v/>
      </c>
      <c r="F46" s="94" t="str">
        <f>IFERROR(IF(VLOOKUP($A46,'Annex 2 EHV charges'!$A:$O,9,FALSE)=0,"",VLOOKUP($A46,'Annex 2 EHV charges'!$A:$O,9,FALSE)),"")</f>
        <v/>
      </c>
      <c r="G46" s="95" t="str">
        <f>IFERROR(IF(VLOOKUP($A46,'Annex 2 EHV charges'!$A:$O,10,FALSE)=0,"",VLOOKUP($A46,'Annex 2 EHV charges'!$A:$O,10,FALSE)),"")</f>
        <v/>
      </c>
      <c r="H46" s="95" t="str">
        <f>IFERROR(IF(VLOOKUP($A46,'Annex 2 EHV charges'!$A:$O,11,FALSE)=0,"",VLOOKUP($A46,'Annex 2 EHV charges'!$A:$O,11,FALSE)),"")</f>
        <v/>
      </c>
    </row>
    <row r="47" spans="1:8" ht="12.75" customHeight="1" x14ac:dyDescent="0.25">
      <c r="A47" s="88" t="str">
        <f t="array" ref="A47">IFERROR(INDEX('Annex 2 EHV charges'!$A$11:$A$260, MATCH(0, IF(ISBLANK('Annex 2 EHV charges'!$A$11:$A$260),1, COUNTIF(A$4:$A46, 'Annex 2 EHV charges'!$A$11:$A$260)), 0)),"")</f>
        <v/>
      </c>
      <c r="B47" s="88" t="str">
        <f>IF($A47="","",VLOOKUP($A47,'Annex 2 EHV charges'!$A:$O,2,0))</f>
        <v/>
      </c>
      <c r="C47" s="89" t="str">
        <f>IF($A47="","",VLOOKUP($A47,'Annex 2 EHV charges'!$A:$O,3,0))</f>
        <v/>
      </c>
      <c r="D47" s="88" t="str">
        <f>IF($A47="","",VLOOKUP($A47,'Annex 2 EHV charges'!$A:$O,7,0))</f>
        <v/>
      </c>
      <c r="E47" s="93" t="str">
        <f>IFERROR(IF(VLOOKUP($A47,'Annex 2 EHV charges'!$A:$O,8,FALSE)=0,"",VLOOKUP($A47,'Annex 2 EHV charges'!$A:$O,8,FALSE)),"")</f>
        <v/>
      </c>
      <c r="F47" s="94" t="str">
        <f>IFERROR(IF(VLOOKUP($A47,'Annex 2 EHV charges'!$A:$O,9,FALSE)=0,"",VLOOKUP($A47,'Annex 2 EHV charges'!$A:$O,9,FALSE)),"")</f>
        <v/>
      </c>
      <c r="G47" s="95" t="str">
        <f>IFERROR(IF(VLOOKUP($A47,'Annex 2 EHV charges'!$A:$O,10,FALSE)=0,"",VLOOKUP($A47,'Annex 2 EHV charges'!$A:$O,10,FALSE)),"")</f>
        <v/>
      </c>
      <c r="H47" s="95" t="str">
        <f>IFERROR(IF(VLOOKUP($A47,'Annex 2 EHV charges'!$A:$O,11,FALSE)=0,"",VLOOKUP($A47,'Annex 2 EHV charges'!$A:$O,11,FALSE)),"")</f>
        <v/>
      </c>
    </row>
    <row r="48" spans="1:8" ht="12.75" customHeight="1" x14ac:dyDescent="0.25">
      <c r="A48" s="88" t="str">
        <f t="array" ref="A48">IFERROR(INDEX('Annex 2 EHV charges'!$A$11:$A$260, MATCH(0, IF(ISBLANK('Annex 2 EHV charges'!$A$11:$A$260),1, COUNTIF(A$4:$A47, 'Annex 2 EHV charges'!$A$11:$A$260)), 0)),"")</f>
        <v/>
      </c>
      <c r="B48" s="88" t="str">
        <f>IF($A48="","",VLOOKUP($A48,'Annex 2 EHV charges'!$A:$O,2,0))</f>
        <v/>
      </c>
      <c r="C48" s="89" t="str">
        <f>IF($A48="","",VLOOKUP($A48,'Annex 2 EHV charges'!$A:$O,3,0))</f>
        <v/>
      </c>
      <c r="D48" s="88" t="str">
        <f>IF($A48="","",VLOOKUP($A48,'Annex 2 EHV charges'!$A:$O,7,0))</f>
        <v/>
      </c>
      <c r="E48" s="93" t="str">
        <f>IFERROR(IF(VLOOKUP($A48,'Annex 2 EHV charges'!$A:$O,8,FALSE)=0,"",VLOOKUP($A48,'Annex 2 EHV charges'!$A:$O,8,FALSE)),"")</f>
        <v/>
      </c>
      <c r="F48" s="94" t="str">
        <f>IFERROR(IF(VLOOKUP($A48,'Annex 2 EHV charges'!$A:$O,9,FALSE)=0,"",VLOOKUP($A48,'Annex 2 EHV charges'!$A:$O,9,FALSE)),"")</f>
        <v/>
      </c>
      <c r="G48" s="95" t="str">
        <f>IFERROR(IF(VLOOKUP($A48,'Annex 2 EHV charges'!$A:$O,10,FALSE)=0,"",VLOOKUP($A48,'Annex 2 EHV charges'!$A:$O,10,FALSE)),"")</f>
        <v/>
      </c>
      <c r="H48" s="95" t="str">
        <f>IFERROR(IF(VLOOKUP($A48,'Annex 2 EHV charges'!$A:$O,11,FALSE)=0,"",VLOOKUP($A48,'Annex 2 EHV charges'!$A:$O,11,FALSE)),"")</f>
        <v/>
      </c>
    </row>
    <row r="49" spans="1:8" ht="12.75" customHeight="1" x14ac:dyDescent="0.25">
      <c r="A49" s="88" t="str">
        <f t="array" ref="A49">IFERROR(INDEX('Annex 2 EHV charges'!$A$11:$A$260, MATCH(0, IF(ISBLANK('Annex 2 EHV charges'!$A$11:$A$260),1, COUNTIF(A$4:$A48, 'Annex 2 EHV charges'!$A$11:$A$260)), 0)),"")</f>
        <v/>
      </c>
      <c r="B49" s="88" t="str">
        <f>IF($A49="","",VLOOKUP($A49,'Annex 2 EHV charges'!$A:$O,2,0))</f>
        <v/>
      </c>
      <c r="C49" s="89" t="str">
        <f>IF($A49="","",VLOOKUP($A49,'Annex 2 EHV charges'!$A:$O,3,0))</f>
        <v/>
      </c>
      <c r="D49" s="88" t="str">
        <f>IF($A49="","",VLOOKUP($A49,'Annex 2 EHV charges'!$A:$O,7,0))</f>
        <v/>
      </c>
      <c r="E49" s="93" t="str">
        <f>IFERROR(IF(VLOOKUP($A49,'Annex 2 EHV charges'!$A:$O,8,FALSE)=0,"",VLOOKUP($A49,'Annex 2 EHV charges'!$A:$O,8,FALSE)),"")</f>
        <v/>
      </c>
      <c r="F49" s="94" t="str">
        <f>IFERROR(IF(VLOOKUP($A49,'Annex 2 EHV charges'!$A:$O,9,FALSE)=0,"",VLOOKUP($A49,'Annex 2 EHV charges'!$A:$O,9,FALSE)),"")</f>
        <v/>
      </c>
      <c r="G49" s="95" t="str">
        <f>IFERROR(IF(VLOOKUP($A49,'Annex 2 EHV charges'!$A:$O,10,FALSE)=0,"",VLOOKUP($A49,'Annex 2 EHV charges'!$A:$O,10,FALSE)),"")</f>
        <v/>
      </c>
      <c r="H49" s="95" t="str">
        <f>IFERROR(IF(VLOOKUP($A49,'Annex 2 EHV charges'!$A:$O,11,FALSE)=0,"",VLOOKUP($A49,'Annex 2 EHV charges'!$A:$O,11,FALSE)),"")</f>
        <v/>
      </c>
    </row>
    <row r="50" spans="1:8" ht="12.75" customHeight="1" x14ac:dyDescent="0.25">
      <c r="A50" s="88" t="str">
        <f t="array" ref="A50">IFERROR(INDEX('Annex 2 EHV charges'!$A$11:$A$260, MATCH(0, IF(ISBLANK('Annex 2 EHV charges'!$A$11:$A$260),1, COUNTIF(A$4:$A49, 'Annex 2 EHV charges'!$A$11:$A$260)), 0)),"")</f>
        <v/>
      </c>
      <c r="B50" s="88" t="str">
        <f>IF($A50="","",VLOOKUP($A50,'Annex 2 EHV charges'!$A:$O,2,0))</f>
        <v/>
      </c>
      <c r="C50" s="89" t="str">
        <f>IF($A50="","",VLOOKUP($A50,'Annex 2 EHV charges'!$A:$O,3,0))</f>
        <v/>
      </c>
      <c r="D50" s="88" t="str">
        <f>IF($A50="","",VLOOKUP($A50,'Annex 2 EHV charges'!$A:$O,7,0))</f>
        <v/>
      </c>
      <c r="E50" s="93" t="str">
        <f>IFERROR(IF(VLOOKUP($A50,'Annex 2 EHV charges'!$A:$O,8,FALSE)=0,"",VLOOKUP($A50,'Annex 2 EHV charges'!$A:$O,8,FALSE)),"")</f>
        <v/>
      </c>
      <c r="F50" s="94" t="str">
        <f>IFERROR(IF(VLOOKUP($A50,'Annex 2 EHV charges'!$A:$O,9,FALSE)=0,"",VLOOKUP($A50,'Annex 2 EHV charges'!$A:$O,9,FALSE)),"")</f>
        <v/>
      </c>
      <c r="G50" s="95" t="str">
        <f>IFERROR(IF(VLOOKUP($A50,'Annex 2 EHV charges'!$A:$O,10,FALSE)=0,"",VLOOKUP($A50,'Annex 2 EHV charges'!$A:$O,10,FALSE)),"")</f>
        <v/>
      </c>
      <c r="H50" s="95" t="str">
        <f>IFERROR(IF(VLOOKUP($A50,'Annex 2 EHV charges'!$A:$O,11,FALSE)=0,"",VLOOKUP($A50,'Annex 2 EHV charges'!$A:$O,11,FALSE)),"")</f>
        <v/>
      </c>
    </row>
    <row r="51" spans="1:8" ht="12.75" customHeight="1" x14ac:dyDescent="0.25">
      <c r="A51" s="88" t="str">
        <f t="array" ref="A51">IFERROR(INDEX('Annex 2 EHV charges'!$A$11:$A$260, MATCH(0, IF(ISBLANK('Annex 2 EHV charges'!$A$11:$A$260),1, COUNTIF(A$4:$A50, 'Annex 2 EHV charges'!$A$11:$A$260)), 0)),"")</f>
        <v/>
      </c>
      <c r="B51" s="88" t="str">
        <f>IF($A51="","",VLOOKUP($A51,'Annex 2 EHV charges'!$A:$O,2,0))</f>
        <v/>
      </c>
      <c r="C51" s="89" t="str">
        <f>IF($A51="","",VLOOKUP($A51,'Annex 2 EHV charges'!$A:$O,3,0))</f>
        <v/>
      </c>
      <c r="D51" s="88" t="str">
        <f>IF($A51="","",VLOOKUP($A51,'Annex 2 EHV charges'!$A:$O,7,0))</f>
        <v/>
      </c>
      <c r="E51" s="93" t="str">
        <f>IFERROR(IF(VLOOKUP($A51,'Annex 2 EHV charges'!$A:$O,8,FALSE)=0,"",VLOOKUP($A51,'Annex 2 EHV charges'!$A:$O,8,FALSE)),"")</f>
        <v/>
      </c>
      <c r="F51" s="94" t="str">
        <f>IFERROR(IF(VLOOKUP($A51,'Annex 2 EHV charges'!$A:$O,9,FALSE)=0,"",VLOOKUP($A51,'Annex 2 EHV charges'!$A:$O,9,FALSE)),"")</f>
        <v/>
      </c>
      <c r="G51" s="95" t="str">
        <f>IFERROR(IF(VLOOKUP($A51,'Annex 2 EHV charges'!$A:$O,10,FALSE)=0,"",VLOOKUP($A51,'Annex 2 EHV charges'!$A:$O,10,FALSE)),"")</f>
        <v/>
      </c>
      <c r="H51" s="95" t="str">
        <f>IFERROR(IF(VLOOKUP($A51,'Annex 2 EHV charges'!$A:$O,11,FALSE)=0,"",VLOOKUP($A51,'Annex 2 EHV charges'!$A:$O,11,FALSE)),"")</f>
        <v/>
      </c>
    </row>
    <row r="52" spans="1:8" ht="12.75" customHeight="1" x14ac:dyDescent="0.25">
      <c r="A52" s="88" t="str">
        <f t="array" ref="A52">IFERROR(INDEX('Annex 2 EHV charges'!$A$11:$A$260, MATCH(0, IF(ISBLANK('Annex 2 EHV charges'!$A$11:$A$260),1, COUNTIF(A$4:$A51, 'Annex 2 EHV charges'!$A$11:$A$260)), 0)),"")</f>
        <v/>
      </c>
      <c r="B52" s="88" t="str">
        <f>IF($A52="","",VLOOKUP($A52,'Annex 2 EHV charges'!$A:$O,2,0))</f>
        <v/>
      </c>
      <c r="C52" s="89" t="str">
        <f>IF($A52="","",VLOOKUP($A52,'Annex 2 EHV charges'!$A:$O,3,0))</f>
        <v/>
      </c>
      <c r="D52" s="88" t="str">
        <f>IF($A52="","",VLOOKUP($A52,'Annex 2 EHV charges'!$A:$O,7,0))</f>
        <v/>
      </c>
      <c r="E52" s="93" t="str">
        <f>IFERROR(IF(VLOOKUP($A52,'Annex 2 EHV charges'!$A:$O,8,FALSE)=0,"",VLOOKUP($A52,'Annex 2 EHV charges'!$A:$O,8,FALSE)),"")</f>
        <v/>
      </c>
      <c r="F52" s="94" t="str">
        <f>IFERROR(IF(VLOOKUP($A52,'Annex 2 EHV charges'!$A:$O,9,FALSE)=0,"",VLOOKUP($A52,'Annex 2 EHV charges'!$A:$O,9,FALSE)),"")</f>
        <v/>
      </c>
      <c r="G52" s="95" t="str">
        <f>IFERROR(IF(VLOOKUP($A52,'Annex 2 EHV charges'!$A:$O,10,FALSE)=0,"",VLOOKUP($A52,'Annex 2 EHV charges'!$A:$O,10,FALSE)),"")</f>
        <v/>
      </c>
      <c r="H52" s="95" t="str">
        <f>IFERROR(IF(VLOOKUP($A52,'Annex 2 EHV charges'!$A:$O,11,FALSE)=0,"",VLOOKUP($A52,'Annex 2 EHV charges'!$A:$O,11,FALSE)),"")</f>
        <v/>
      </c>
    </row>
    <row r="53" spans="1:8" ht="12.75" customHeight="1" x14ac:dyDescent="0.25">
      <c r="A53" s="88" t="str">
        <f t="array" ref="A53">IFERROR(INDEX('Annex 2 EHV charges'!$A$11:$A$260, MATCH(0, IF(ISBLANK('Annex 2 EHV charges'!$A$11:$A$260),1, COUNTIF(A$4:$A52, 'Annex 2 EHV charges'!$A$11:$A$260)), 0)),"")</f>
        <v/>
      </c>
      <c r="B53" s="88" t="str">
        <f>IF($A53="","",VLOOKUP($A53,'Annex 2 EHV charges'!$A:$O,2,0))</f>
        <v/>
      </c>
      <c r="C53" s="89" t="str">
        <f>IF($A53="","",VLOOKUP($A53,'Annex 2 EHV charges'!$A:$O,3,0))</f>
        <v/>
      </c>
      <c r="D53" s="88" t="str">
        <f>IF($A53="","",VLOOKUP($A53,'Annex 2 EHV charges'!$A:$O,7,0))</f>
        <v/>
      </c>
      <c r="E53" s="93" t="str">
        <f>IFERROR(IF(VLOOKUP($A53,'Annex 2 EHV charges'!$A:$O,8,FALSE)=0,"",VLOOKUP($A53,'Annex 2 EHV charges'!$A:$O,8,FALSE)),"")</f>
        <v/>
      </c>
      <c r="F53" s="94" t="str">
        <f>IFERROR(IF(VLOOKUP($A53,'Annex 2 EHV charges'!$A:$O,9,FALSE)=0,"",VLOOKUP($A53,'Annex 2 EHV charges'!$A:$O,9,FALSE)),"")</f>
        <v/>
      </c>
      <c r="G53" s="95" t="str">
        <f>IFERROR(IF(VLOOKUP($A53,'Annex 2 EHV charges'!$A:$O,10,FALSE)=0,"",VLOOKUP($A53,'Annex 2 EHV charges'!$A:$O,10,FALSE)),"")</f>
        <v/>
      </c>
      <c r="H53" s="95" t="str">
        <f>IFERROR(IF(VLOOKUP($A53,'Annex 2 EHV charges'!$A:$O,11,FALSE)=0,"",VLOOKUP($A53,'Annex 2 EHV charges'!$A:$O,11,FALSE)),"")</f>
        <v/>
      </c>
    </row>
    <row r="54" spans="1:8" ht="12.75" customHeight="1" x14ac:dyDescent="0.25">
      <c r="A54" s="88" t="str">
        <f t="array" ref="A54">IFERROR(INDEX('Annex 2 EHV charges'!$A$11:$A$260, MATCH(0, IF(ISBLANK('Annex 2 EHV charges'!$A$11:$A$260),1, COUNTIF(A$4:$A53, 'Annex 2 EHV charges'!$A$11:$A$260)), 0)),"")</f>
        <v/>
      </c>
      <c r="B54" s="88" t="str">
        <f>IF($A54="","",VLOOKUP($A54,'Annex 2 EHV charges'!$A:$O,2,0))</f>
        <v/>
      </c>
      <c r="C54" s="89" t="str">
        <f>IF($A54="","",VLOOKUP($A54,'Annex 2 EHV charges'!$A:$O,3,0))</f>
        <v/>
      </c>
      <c r="D54" s="88" t="str">
        <f>IF($A54="","",VLOOKUP($A54,'Annex 2 EHV charges'!$A:$O,7,0))</f>
        <v/>
      </c>
      <c r="E54" s="93" t="str">
        <f>IFERROR(IF(VLOOKUP($A54,'Annex 2 EHV charges'!$A:$O,8,FALSE)=0,"",VLOOKUP($A54,'Annex 2 EHV charges'!$A:$O,8,FALSE)),"")</f>
        <v/>
      </c>
      <c r="F54" s="94" t="str">
        <f>IFERROR(IF(VLOOKUP($A54,'Annex 2 EHV charges'!$A:$O,9,FALSE)=0,"",VLOOKUP($A54,'Annex 2 EHV charges'!$A:$O,9,FALSE)),"")</f>
        <v/>
      </c>
      <c r="G54" s="95" t="str">
        <f>IFERROR(IF(VLOOKUP($A54,'Annex 2 EHV charges'!$A:$O,10,FALSE)=0,"",VLOOKUP($A54,'Annex 2 EHV charges'!$A:$O,10,FALSE)),"")</f>
        <v/>
      </c>
      <c r="H54" s="95" t="str">
        <f>IFERROR(IF(VLOOKUP($A54,'Annex 2 EHV charges'!$A:$O,11,FALSE)=0,"",VLOOKUP($A54,'Annex 2 EHV charges'!$A:$O,11,FALSE)),"")</f>
        <v/>
      </c>
    </row>
    <row r="55" spans="1:8" ht="12.75" customHeight="1" x14ac:dyDescent="0.25">
      <c r="A55" s="88" t="str">
        <f t="array" ref="A55">IFERROR(INDEX('Annex 2 EHV charges'!$A$11:$A$260, MATCH(0, IF(ISBLANK('Annex 2 EHV charges'!$A$11:$A$260),1, COUNTIF(A$4:$A54, 'Annex 2 EHV charges'!$A$11:$A$260)), 0)),"")</f>
        <v/>
      </c>
      <c r="B55" s="88" t="str">
        <f>IF($A55="","",VLOOKUP($A55,'Annex 2 EHV charges'!$A:$O,2,0))</f>
        <v/>
      </c>
      <c r="C55" s="89" t="str">
        <f>IF($A55="","",VLOOKUP($A55,'Annex 2 EHV charges'!$A:$O,3,0))</f>
        <v/>
      </c>
      <c r="D55" s="88" t="str">
        <f>IF($A55="","",VLOOKUP($A55,'Annex 2 EHV charges'!$A:$O,7,0))</f>
        <v/>
      </c>
      <c r="E55" s="93" t="str">
        <f>IFERROR(IF(VLOOKUP($A55,'Annex 2 EHV charges'!$A:$O,8,FALSE)=0,"",VLOOKUP($A55,'Annex 2 EHV charges'!$A:$O,8,FALSE)),"")</f>
        <v/>
      </c>
      <c r="F55" s="94" t="str">
        <f>IFERROR(IF(VLOOKUP($A55,'Annex 2 EHV charges'!$A:$O,9,FALSE)=0,"",VLOOKUP($A55,'Annex 2 EHV charges'!$A:$O,9,FALSE)),"")</f>
        <v/>
      </c>
      <c r="G55" s="95" t="str">
        <f>IFERROR(IF(VLOOKUP($A55,'Annex 2 EHV charges'!$A:$O,10,FALSE)=0,"",VLOOKUP($A55,'Annex 2 EHV charges'!$A:$O,10,FALSE)),"")</f>
        <v/>
      </c>
      <c r="H55" s="95" t="str">
        <f>IFERROR(IF(VLOOKUP($A55,'Annex 2 EHV charges'!$A:$O,11,FALSE)=0,"",VLOOKUP($A55,'Annex 2 EHV charges'!$A:$O,11,FALSE)),"")</f>
        <v/>
      </c>
    </row>
    <row r="56" spans="1:8" ht="12.75" customHeight="1" x14ac:dyDescent="0.25">
      <c r="A56" s="88" t="str">
        <f t="array" ref="A56">IFERROR(INDEX('Annex 2 EHV charges'!$A$11:$A$260, MATCH(0, IF(ISBLANK('Annex 2 EHV charges'!$A$11:$A$260),1, COUNTIF(A$4:$A55, 'Annex 2 EHV charges'!$A$11:$A$260)), 0)),"")</f>
        <v/>
      </c>
      <c r="B56" s="88" t="str">
        <f>IF($A56="","",VLOOKUP($A56,'Annex 2 EHV charges'!$A:$O,2,0))</f>
        <v/>
      </c>
      <c r="C56" s="89" t="str">
        <f>IF($A56="","",VLOOKUP($A56,'Annex 2 EHV charges'!$A:$O,3,0))</f>
        <v/>
      </c>
      <c r="D56" s="88" t="str">
        <f>IF($A56="","",VLOOKUP($A56,'Annex 2 EHV charges'!$A:$O,7,0))</f>
        <v/>
      </c>
      <c r="E56" s="93" t="str">
        <f>IFERROR(IF(VLOOKUP($A56,'Annex 2 EHV charges'!$A:$O,8,FALSE)=0,"",VLOOKUP($A56,'Annex 2 EHV charges'!$A:$O,8,FALSE)),"")</f>
        <v/>
      </c>
      <c r="F56" s="94" t="str">
        <f>IFERROR(IF(VLOOKUP($A56,'Annex 2 EHV charges'!$A:$O,9,FALSE)=0,"",VLOOKUP($A56,'Annex 2 EHV charges'!$A:$O,9,FALSE)),"")</f>
        <v/>
      </c>
      <c r="G56" s="95" t="str">
        <f>IFERROR(IF(VLOOKUP($A56,'Annex 2 EHV charges'!$A:$O,10,FALSE)=0,"",VLOOKUP($A56,'Annex 2 EHV charges'!$A:$O,10,FALSE)),"")</f>
        <v/>
      </c>
      <c r="H56" s="95" t="str">
        <f>IFERROR(IF(VLOOKUP($A56,'Annex 2 EHV charges'!$A:$O,11,FALSE)=0,"",VLOOKUP($A56,'Annex 2 EHV charges'!$A:$O,11,FALSE)),"")</f>
        <v/>
      </c>
    </row>
    <row r="57" spans="1:8" ht="12.75" customHeight="1" x14ac:dyDescent="0.25">
      <c r="A57" s="88" t="str">
        <f t="array" ref="A57">IFERROR(INDEX('Annex 2 EHV charges'!$A$11:$A$260, MATCH(0, IF(ISBLANK('Annex 2 EHV charges'!$A$11:$A$260),1, COUNTIF(A$4:$A56, 'Annex 2 EHV charges'!$A$11:$A$260)), 0)),"")</f>
        <v/>
      </c>
      <c r="B57" s="88" t="str">
        <f>IF($A57="","",VLOOKUP($A57,'Annex 2 EHV charges'!$A:$O,2,0))</f>
        <v/>
      </c>
      <c r="C57" s="89" t="str">
        <f>IF($A57="","",VLOOKUP($A57,'Annex 2 EHV charges'!$A:$O,3,0))</f>
        <v/>
      </c>
      <c r="D57" s="88" t="str">
        <f>IF($A57="","",VLOOKUP($A57,'Annex 2 EHV charges'!$A:$O,7,0))</f>
        <v/>
      </c>
      <c r="E57" s="93" t="str">
        <f>IFERROR(IF(VLOOKUP($A57,'Annex 2 EHV charges'!$A:$O,8,FALSE)=0,"",VLOOKUP($A57,'Annex 2 EHV charges'!$A:$O,8,FALSE)),"")</f>
        <v/>
      </c>
      <c r="F57" s="94" t="str">
        <f>IFERROR(IF(VLOOKUP($A57,'Annex 2 EHV charges'!$A:$O,9,FALSE)=0,"",VLOOKUP($A57,'Annex 2 EHV charges'!$A:$O,9,FALSE)),"")</f>
        <v/>
      </c>
      <c r="G57" s="95" t="str">
        <f>IFERROR(IF(VLOOKUP($A57,'Annex 2 EHV charges'!$A:$O,10,FALSE)=0,"",VLOOKUP($A57,'Annex 2 EHV charges'!$A:$O,10,FALSE)),"")</f>
        <v/>
      </c>
      <c r="H57" s="95" t="str">
        <f>IFERROR(IF(VLOOKUP($A57,'Annex 2 EHV charges'!$A:$O,11,FALSE)=0,"",VLOOKUP($A57,'Annex 2 EHV charges'!$A:$O,11,FALSE)),"")</f>
        <v/>
      </c>
    </row>
    <row r="58" spans="1:8" ht="12.75" customHeight="1" x14ac:dyDescent="0.25">
      <c r="A58" s="88" t="str">
        <f t="array" ref="A58">IFERROR(INDEX('Annex 2 EHV charges'!$A$11:$A$260, MATCH(0, IF(ISBLANK('Annex 2 EHV charges'!$A$11:$A$260),1, COUNTIF(A$4:$A57, 'Annex 2 EHV charges'!$A$11:$A$260)), 0)),"")</f>
        <v/>
      </c>
      <c r="B58" s="88" t="str">
        <f>IF($A58="","",VLOOKUP($A58,'Annex 2 EHV charges'!$A:$O,2,0))</f>
        <v/>
      </c>
      <c r="C58" s="89" t="str">
        <f>IF($A58="","",VLOOKUP($A58,'Annex 2 EHV charges'!$A:$O,3,0))</f>
        <v/>
      </c>
      <c r="D58" s="88" t="str">
        <f>IF($A58="","",VLOOKUP($A58,'Annex 2 EHV charges'!$A:$O,7,0))</f>
        <v/>
      </c>
      <c r="E58" s="93" t="str">
        <f>IFERROR(IF(VLOOKUP($A58,'Annex 2 EHV charges'!$A:$O,8,FALSE)=0,"",VLOOKUP($A58,'Annex 2 EHV charges'!$A:$O,8,FALSE)),"")</f>
        <v/>
      </c>
      <c r="F58" s="94" t="str">
        <f>IFERROR(IF(VLOOKUP($A58,'Annex 2 EHV charges'!$A:$O,9,FALSE)=0,"",VLOOKUP($A58,'Annex 2 EHV charges'!$A:$O,9,FALSE)),"")</f>
        <v/>
      </c>
      <c r="G58" s="95" t="str">
        <f>IFERROR(IF(VLOOKUP($A58,'Annex 2 EHV charges'!$A:$O,10,FALSE)=0,"",VLOOKUP($A58,'Annex 2 EHV charges'!$A:$O,10,FALSE)),"")</f>
        <v/>
      </c>
      <c r="H58" s="95" t="str">
        <f>IFERROR(IF(VLOOKUP($A58,'Annex 2 EHV charges'!$A:$O,11,FALSE)=0,"",VLOOKUP($A58,'Annex 2 EHV charges'!$A:$O,11,FALSE)),"")</f>
        <v/>
      </c>
    </row>
    <row r="59" spans="1:8" ht="12.75" customHeight="1" x14ac:dyDescent="0.25">
      <c r="A59" s="88" t="str">
        <f t="array" ref="A59">IFERROR(INDEX('Annex 2 EHV charges'!$A$11:$A$260, MATCH(0, IF(ISBLANK('Annex 2 EHV charges'!$A$11:$A$260),1, COUNTIF(A$4:$A58, 'Annex 2 EHV charges'!$A$11:$A$260)), 0)),"")</f>
        <v/>
      </c>
      <c r="B59" s="88" t="str">
        <f>IF($A59="","",VLOOKUP($A59,'Annex 2 EHV charges'!$A:$O,2,0))</f>
        <v/>
      </c>
      <c r="C59" s="89" t="str">
        <f>IF($A59="","",VLOOKUP($A59,'Annex 2 EHV charges'!$A:$O,3,0))</f>
        <v/>
      </c>
      <c r="D59" s="88" t="str">
        <f>IF($A59="","",VLOOKUP($A59,'Annex 2 EHV charges'!$A:$O,7,0))</f>
        <v/>
      </c>
      <c r="E59" s="93" t="str">
        <f>IFERROR(IF(VLOOKUP($A59,'Annex 2 EHV charges'!$A:$O,8,FALSE)=0,"",VLOOKUP($A59,'Annex 2 EHV charges'!$A:$O,8,FALSE)),"")</f>
        <v/>
      </c>
      <c r="F59" s="94" t="str">
        <f>IFERROR(IF(VLOOKUP($A59,'Annex 2 EHV charges'!$A:$O,9,FALSE)=0,"",VLOOKUP($A59,'Annex 2 EHV charges'!$A:$O,9,FALSE)),"")</f>
        <v/>
      </c>
      <c r="G59" s="95" t="str">
        <f>IFERROR(IF(VLOOKUP($A59,'Annex 2 EHV charges'!$A:$O,10,FALSE)=0,"",VLOOKUP($A59,'Annex 2 EHV charges'!$A:$O,10,FALSE)),"")</f>
        <v/>
      </c>
      <c r="H59" s="95" t="str">
        <f>IFERROR(IF(VLOOKUP($A59,'Annex 2 EHV charges'!$A:$O,11,FALSE)=0,"",VLOOKUP($A59,'Annex 2 EHV charges'!$A:$O,11,FALSE)),"")</f>
        <v/>
      </c>
    </row>
    <row r="60" spans="1:8" ht="12.75" customHeight="1" x14ac:dyDescent="0.25">
      <c r="A60" s="88" t="str">
        <f t="array" ref="A60">IFERROR(INDEX('Annex 2 EHV charges'!$A$11:$A$260, MATCH(0, IF(ISBLANK('Annex 2 EHV charges'!$A$11:$A$260),1, COUNTIF(A$4:$A59, 'Annex 2 EHV charges'!$A$11:$A$260)), 0)),"")</f>
        <v/>
      </c>
      <c r="B60" s="88" t="str">
        <f>IF($A60="","",VLOOKUP($A60,'Annex 2 EHV charges'!$A:$O,2,0))</f>
        <v/>
      </c>
      <c r="C60" s="89" t="str">
        <f>IF($A60="","",VLOOKUP($A60,'Annex 2 EHV charges'!$A:$O,3,0))</f>
        <v/>
      </c>
      <c r="D60" s="88" t="str">
        <f>IF($A60="","",VLOOKUP($A60,'Annex 2 EHV charges'!$A:$O,7,0))</f>
        <v/>
      </c>
      <c r="E60" s="93" t="str">
        <f>IFERROR(IF(VLOOKUP($A60,'Annex 2 EHV charges'!$A:$O,8,FALSE)=0,"",VLOOKUP($A60,'Annex 2 EHV charges'!$A:$O,8,FALSE)),"")</f>
        <v/>
      </c>
      <c r="F60" s="94" t="str">
        <f>IFERROR(IF(VLOOKUP($A60,'Annex 2 EHV charges'!$A:$O,9,FALSE)=0,"",VLOOKUP($A60,'Annex 2 EHV charges'!$A:$O,9,FALSE)),"")</f>
        <v/>
      </c>
      <c r="G60" s="95" t="str">
        <f>IFERROR(IF(VLOOKUP($A60,'Annex 2 EHV charges'!$A:$O,10,FALSE)=0,"",VLOOKUP($A60,'Annex 2 EHV charges'!$A:$O,10,FALSE)),"")</f>
        <v/>
      </c>
      <c r="H60" s="95" t="str">
        <f>IFERROR(IF(VLOOKUP($A60,'Annex 2 EHV charges'!$A:$O,11,FALSE)=0,"",VLOOKUP($A60,'Annex 2 EHV charges'!$A:$O,11,FALSE)),"")</f>
        <v/>
      </c>
    </row>
    <row r="61" spans="1:8" ht="12.75" customHeight="1" x14ac:dyDescent="0.25">
      <c r="A61" s="88" t="str">
        <f t="array" ref="A61">IFERROR(INDEX('Annex 2 EHV charges'!$A$11:$A$260, MATCH(0, IF(ISBLANK('Annex 2 EHV charges'!$A$11:$A$260),1, COUNTIF(A$4:$A60, 'Annex 2 EHV charges'!$A$11:$A$260)), 0)),"")</f>
        <v/>
      </c>
      <c r="B61" s="88" t="str">
        <f>IF($A61="","",VLOOKUP($A61,'Annex 2 EHV charges'!$A:$O,2,0))</f>
        <v/>
      </c>
      <c r="C61" s="89" t="str">
        <f>IF($A61="","",VLOOKUP($A61,'Annex 2 EHV charges'!$A:$O,3,0))</f>
        <v/>
      </c>
      <c r="D61" s="88" t="str">
        <f>IF($A61="","",VLOOKUP($A61,'Annex 2 EHV charges'!$A:$O,7,0))</f>
        <v/>
      </c>
      <c r="E61" s="93" t="str">
        <f>IFERROR(IF(VLOOKUP($A61,'Annex 2 EHV charges'!$A:$O,8,FALSE)=0,"",VLOOKUP($A61,'Annex 2 EHV charges'!$A:$O,8,FALSE)),"")</f>
        <v/>
      </c>
      <c r="F61" s="94" t="str">
        <f>IFERROR(IF(VLOOKUP($A61,'Annex 2 EHV charges'!$A:$O,9,FALSE)=0,"",VLOOKUP($A61,'Annex 2 EHV charges'!$A:$O,9,FALSE)),"")</f>
        <v/>
      </c>
      <c r="G61" s="95" t="str">
        <f>IFERROR(IF(VLOOKUP($A61,'Annex 2 EHV charges'!$A:$O,10,FALSE)=0,"",VLOOKUP($A61,'Annex 2 EHV charges'!$A:$O,10,FALSE)),"")</f>
        <v/>
      </c>
      <c r="H61" s="95" t="str">
        <f>IFERROR(IF(VLOOKUP($A61,'Annex 2 EHV charges'!$A:$O,11,FALSE)=0,"",VLOOKUP($A61,'Annex 2 EHV charges'!$A:$O,11,FALSE)),"")</f>
        <v/>
      </c>
    </row>
    <row r="62" spans="1:8" ht="12.75" customHeight="1" x14ac:dyDescent="0.25">
      <c r="A62" s="88" t="str">
        <f t="array" ref="A62">IFERROR(INDEX('Annex 2 EHV charges'!$A$11:$A$260, MATCH(0, IF(ISBLANK('Annex 2 EHV charges'!$A$11:$A$260),1, COUNTIF(A$4:$A61, 'Annex 2 EHV charges'!$A$11:$A$260)), 0)),"")</f>
        <v/>
      </c>
      <c r="B62" s="88" t="str">
        <f>IF($A62="","",VLOOKUP($A62,'Annex 2 EHV charges'!$A:$O,2,0))</f>
        <v/>
      </c>
      <c r="C62" s="89" t="str">
        <f>IF($A62="","",VLOOKUP($A62,'Annex 2 EHV charges'!$A:$O,3,0))</f>
        <v/>
      </c>
      <c r="D62" s="88" t="str">
        <f>IF($A62="","",VLOOKUP($A62,'Annex 2 EHV charges'!$A:$O,7,0))</f>
        <v/>
      </c>
      <c r="E62" s="93" t="str">
        <f>IFERROR(IF(VLOOKUP($A62,'Annex 2 EHV charges'!$A:$O,8,FALSE)=0,"",VLOOKUP($A62,'Annex 2 EHV charges'!$A:$O,8,FALSE)),"")</f>
        <v/>
      </c>
      <c r="F62" s="94" t="str">
        <f>IFERROR(IF(VLOOKUP($A62,'Annex 2 EHV charges'!$A:$O,9,FALSE)=0,"",VLOOKUP($A62,'Annex 2 EHV charges'!$A:$O,9,FALSE)),"")</f>
        <v/>
      </c>
      <c r="G62" s="95" t="str">
        <f>IFERROR(IF(VLOOKUP($A62,'Annex 2 EHV charges'!$A:$O,10,FALSE)=0,"",VLOOKUP($A62,'Annex 2 EHV charges'!$A:$O,10,FALSE)),"")</f>
        <v/>
      </c>
      <c r="H62" s="95" t="str">
        <f>IFERROR(IF(VLOOKUP($A62,'Annex 2 EHV charges'!$A:$O,11,FALSE)=0,"",VLOOKUP($A62,'Annex 2 EHV charges'!$A:$O,11,FALSE)),"")</f>
        <v/>
      </c>
    </row>
    <row r="63" spans="1:8" ht="12.75" customHeight="1" x14ac:dyDescent="0.25">
      <c r="A63" s="88" t="str">
        <f t="array" ref="A63">IFERROR(INDEX('Annex 2 EHV charges'!$A$11:$A$260, MATCH(0, IF(ISBLANK('Annex 2 EHV charges'!$A$11:$A$260),1, COUNTIF(A$4:$A62, 'Annex 2 EHV charges'!$A$11:$A$260)), 0)),"")</f>
        <v/>
      </c>
      <c r="B63" s="88" t="str">
        <f>IF($A63="","",VLOOKUP($A63,'Annex 2 EHV charges'!$A:$O,2,0))</f>
        <v/>
      </c>
      <c r="C63" s="89" t="str">
        <f>IF($A63="","",VLOOKUP($A63,'Annex 2 EHV charges'!$A:$O,3,0))</f>
        <v/>
      </c>
      <c r="D63" s="88" t="str">
        <f>IF($A63="","",VLOOKUP($A63,'Annex 2 EHV charges'!$A:$O,7,0))</f>
        <v/>
      </c>
      <c r="E63" s="93" t="str">
        <f>IFERROR(IF(VLOOKUP($A63,'Annex 2 EHV charges'!$A:$O,8,FALSE)=0,"",VLOOKUP($A63,'Annex 2 EHV charges'!$A:$O,8,FALSE)),"")</f>
        <v/>
      </c>
      <c r="F63" s="94" t="str">
        <f>IFERROR(IF(VLOOKUP($A63,'Annex 2 EHV charges'!$A:$O,9,FALSE)=0,"",VLOOKUP($A63,'Annex 2 EHV charges'!$A:$O,9,FALSE)),"")</f>
        <v/>
      </c>
      <c r="G63" s="95" t="str">
        <f>IFERROR(IF(VLOOKUP($A63,'Annex 2 EHV charges'!$A:$O,10,FALSE)=0,"",VLOOKUP($A63,'Annex 2 EHV charges'!$A:$O,10,FALSE)),"")</f>
        <v/>
      </c>
      <c r="H63" s="95" t="str">
        <f>IFERROR(IF(VLOOKUP($A63,'Annex 2 EHV charges'!$A:$O,11,FALSE)=0,"",VLOOKUP($A63,'Annex 2 EHV charges'!$A:$O,11,FALSE)),"")</f>
        <v/>
      </c>
    </row>
    <row r="64" spans="1:8" ht="12.75" customHeight="1" x14ac:dyDescent="0.25">
      <c r="A64" s="88" t="str">
        <f t="array" ref="A64">IFERROR(INDEX('Annex 2 EHV charges'!$A$11:$A$260, MATCH(0, IF(ISBLANK('Annex 2 EHV charges'!$A$11:$A$260),1, COUNTIF(A$4:$A63, 'Annex 2 EHV charges'!$A$11:$A$260)), 0)),"")</f>
        <v/>
      </c>
      <c r="B64" s="88" t="str">
        <f>IF($A64="","",VLOOKUP($A64,'Annex 2 EHV charges'!$A:$O,2,0))</f>
        <v/>
      </c>
      <c r="C64" s="89" t="str">
        <f>IF($A64="","",VLOOKUP($A64,'Annex 2 EHV charges'!$A:$O,3,0))</f>
        <v/>
      </c>
      <c r="D64" s="88" t="str">
        <f>IF($A64="","",VLOOKUP($A64,'Annex 2 EHV charges'!$A:$O,7,0))</f>
        <v/>
      </c>
      <c r="E64" s="93" t="str">
        <f>IFERROR(IF(VLOOKUP($A64,'Annex 2 EHV charges'!$A:$O,8,FALSE)=0,"",VLOOKUP($A64,'Annex 2 EHV charges'!$A:$O,8,FALSE)),"")</f>
        <v/>
      </c>
      <c r="F64" s="94" t="str">
        <f>IFERROR(IF(VLOOKUP($A64,'Annex 2 EHV charges'!$A:$O,9,FALSE)=0,"",VLOOKUP($A64,'Annex 2 EHV charges'!$A:$O,9,FALSE)),"")</f>
        <v/>
      </c>
      <c r="G64" s="95" t="str">
        <f>IFERROR(IF(VLOOKUP($A64,'Annex 2 EHV charges'!$A:$O,10,FALSE)=0,"",VLOOKUP($A64,'Annex 2 EHV charges'!$A:$O,10,FALSE)),"")</f>
        <v/>
      </c>
      <c r="H64" s="95" t="str">
        <f>IFERROR(IF(VLOOKUP($A64,'Annex 2 EHV charges'!$A:$O,11,FALSE)=0,"",VLOOKUP($A64,'Annex 2 EHV charges'!$A:$O,11,FALSE)),"")</f>
        <v/>
      </c>
    </row>
    <row r="65" spans="1:8" ht="12.75" customHeight="1" x14ac:dyDescent="0.25">
      <c r="A65" s="88" t="str">
        <f t="array" ref="A65">IFERROR(INDEX('Annex 2 EHV charges'!$A$11:$A$260, MATCH(0, IF(ISBLANK('Annex 2 EHV charges'!$A$11:$A$260),1, COUNTIF(A$4:$A64, 'Annex 2 EHV charges'!$A$11:$A$260)), 0)),"")</f>
        <v/>
      </c>
      <c r="B65" s="88" t="str">
        <f>IF($A65="","",VLOOKUP($A65,'Annex 2 EHV charges'!$A:$O,2,0))</f>
        <v/>
      </c>
      <c r="C65" s="89" t="str">
        <f>IF($A65="","",VLOOKUP($A65,'Annex 2 EHV charges'!$A:$O,3,0))</f>
        <v/>
      </c>
      <c r="D65" s="88" t="str">
        <f>IF($A65="","",VLOOKUP($A65,'Annex 2 EHV charges'!$A:$O,7,0))</f>
        <v/>
      </c>
      <c r="E65" s="93" t="str">
        <f>IFERROR(IF(VLOOKUP($A65,'Annex 2 EHV charges'!$A:$O,8,FALSE)=0,"",VLOOKUP($A65,'Annex 2 EHV charges'!$A:$O,8,FALSE)),"")</f>
        <v/>
      </c>
      <c r="F65" s="94" t="str">
        <f>IFERROR(IF(VLOOKUP($A65,'Annex 2 EHV charges'!$A:$O,9,FALSE)=0,"",VLOOKUP($A65,'Annex 2 EHV charges'!$A:$O,9,FALSE)),"")</f>
        <v/>
      </c>
      <c r="G65" s="95" t="str">
        <f>IFERROR(IF(VLOOKUP($A65,'Annex 2 EHV charges'!$A:$O,10,FALSE)=0,"",VLOOKUP($A65,'Annex 2 EHV charges'!$A:$O,10,FALSE)),"")</f>
        <v/>
      </c>
      <c r="H65" s="95" t="str">
        <f>IFERROR(IF(VLOOKUP($A65,'Annex 2 EHV charges'!$A:$O,11,FALSE)=0,"",VLOOKUP($A65,'Annex 2 EHV charges'!$A:$O,11,FALSE)),"")</f>
        <v/>
      </c>
    </row>
    <row r="66" spans="1:8" ht="12.75" customHeight="1" x14ac:dyDescent="0.25">
      <c r="A66" s="88" t="str">
        <f t="array" ref="A66">IFERROR(INDEX('Annex 2 EHV charges'!$A$11:$A$260, MATCH(0, IF(ISBLANK('Annex 2 EHV charges'!$A$11:$A$260),1, COUNTIF(A$4:$A65, 'Annex 2 EHV charges'!$A$11:$A$260)), 0)),"")</f>
        <v/>
      </c>
      <c r="B66" s="88" t="str">
        <f>IF($A66="","",VLOOKUP($A66,'Annex 2 EHV charges'!$A:$O,2,0))</f>
        <v/>
      </c>
      <c r="C66" s="89" t="str">
        <f>IF($A66="","",VLOOKUP($A66,'Annex 2 EHV charges'!$A:$O,3,0))</f>
        <v/>
      </c>
      <c r="D66" s="88" t="str">
        <f>IF($A66="","",VLOOKUP($A66,'Annex 2 EHV charges'!$A:$O,7,0))</f>
        <v/>
      </c>
      <c r="E66" s="93" t="str">
        <f>IFERROR(IF(VLOOKUP($A66,'Annex 2 EHV charges'!$A:$O,8,FALSE)=0,"",VLOOKUP($A66,'Annex 2 EHV charges'!$A:$O,8,FALSE)),"")</f>
        <v/>
      </c>
      <c r="F66" s="94" t="str">
        <f>IFERROR(IF(VLOOKUP($A66,'Annex 2 EHV charges'!$A:$O,9,FALSE)=0,"",VLOOKUP($A66,'Annex 2 EHV charges'!$A:$O,9,FALSE)),"")</f>
        <v/>
      </c>
      <c r="G66" s="95" t="str">
        <f>IFERROR(IF(VLOOKUP($A66,'Annex 2 EHV charges'!$A:$O,10,FALSE)=0,"",VLOOKUP($A66,'Annex 2 EHV charges'!$A:$O,10,FALSE)),"")</f>
        <v/>
      </c>
      <c r="H66" s="95" t="str">
        <f>IFERROR(IF(VLOOKUP($A66,'Annex 2 EHV charges'!$A:$O,11,FALSE)=0,"",VLOOKUP($A66,'Annex 2 EHV charges'!$A:$O,11,FALSE)),"")</f>
        <v/>
      </c>
    </row>
    <row r="67" spans="1:8" ht="12.75" customHeight="1" x14ac:dyDescent="0.25">
      <c r="A67" s="88" t="str">
        <f t="array" ref="A67">IFERROR(INDEX('Annex 2 EHV charges'!$A$11:$A$260, MATCH(0, IF(ISBLANK('Annex 2 EHV charges'!$A$11:$A$260),1, COUNTIF(A$4:$A66, 'Annex 2 EHV charges'!$A$11:$A$260)), 0)),"")</f>
        <v/>
      </c>
      <c r="B67" s="88" t="str">
        <f>IF($A67="","",VLOOKUP($A67,'Annex 2 EHV charges'!$A:$O,2,0))</f>
        <v/>
      </c>
      <c r="C67" s="89" t="str">
        <f>IF($A67="","",VLOOKUP($A67,'Annex 2 EHV charges'!$A:$O,3,0))</f>
        <v/>
      </c>
      <c r="D67" s="88" t="str">
        <f>IF($A67="","",VLOOKUP($A67,'Annex 2 EHV charges'!$A:$O,7,0))</f>
        <v/>
      </c>
      <c r="E67" s="93" t="str">
        <f>IFERROR(IF(VLOOKUP($A67,'Annex 2 EHV charges'!$A:$O,8,FALSE)=0,"",VLOOKUP($A67,'Annex 2 EHV charges'!$A:$O,8,FALSE)),"")</f>
        <v/>
      </c>
      <c r="F67" s="94" t="str">
        <f>IFERROR(IF(VLOOKUP($A67,'Annex 2 EHV charges'!$A:$O,9,FALSE)=0,"",VLOOKUP($A67,'Annex 2 EHV charges'!$A:$O,9,FALSE)),"")</f>
        <v/>
      </c>
      <c r="G67" s="95" t="str">
        <f>IFERROR(IF(VLOOKUP($A67,'Annex 2 EHV charges'!$A:$O,10,FALSE)=0,"",VLOOKUP($A67,'Annex 2 EHV charges'!$A:$O,10,FALSE)),"")</f>
        <v/>
      </c>
      <c r="H67" s="95" t="str">
        <f>IFERROR(IF(VLOOKUP($A67,'Annex 2 EHV charges'!$A:$O,11,FALSE)=0,"",VLOOKUP($A67,'Annex 2 EHV charges'!$A:$O,11,FALSE)),"")</f>
        <v/>
      </c>
    </row>
    <row r="68" spans="1:8" ht="12.75" customHeight="1" x14ac:dyDescent="0.25">
      <c r="A68" s="88" t="str">
        <f t="array" ref="A68">IFERROR(INDEX('Annex 2 EHV charges'!$A$11:$A$260, MATCH(0, IF(ISBLANK('Annex 2 EHV charges'!$A$11:$A$260),1, COUNTIF(A$4:$A67, 'Annex 2 EHV charges'!$A$11:$A$260)), 0)),"")</f>
        <v/>
      </c>
      <c r="B68" s="88" t="str">
        <f>IF($A68="","",VLOOKUP($A68,'Annex 2 EHV charges'!$A:$O,2,0))</f>
        <v/>
      </c>
      <c r="C68" s="89" t="str">
        <f>IF($A68="","",VLOOKUP($A68,'Annex 2 EHV charges'!$A:$O,3,0))</f>
        <v/>
      </c>
      <c r="D68" s="88" t="str">
        <f>IF($A68="","",VLOOKUP($A68,'Annex 2 EHV charges'!$A:$O,7,0))</f>
        <v/>
      </c>
      <c r="E68" s="93" t="str">
        <f>IFERROR(IF(VLOOKUP($A68,'Annex 2 EHV charges'!$A:$O,8,FALSE)=0,"",VLOOKUP($A68,'Annex 2 EHV charges'!$A:$O,8,FALSE)),"")</f>
        <v/>
      </c>
      <c r="F68" s="94" t="str">
        <f>IFERROR(IF(VLOOKUP($A68,'Annex 2 EHV charges'!$A:$O,9,FALSE)=0,"",VLOOKUP($A68,'Annex 2 EHV charges'!$A:$O,9,FALSE)),"")</f>
        <v/>
      </c>
      <c r="G68" s="95" t="str">
        <f>IFERROR(IF(VLOOKUP($A68,'Annex 2 EHV charges'!$A:$O,10,FALSE)=0,"",VLOOKUP($A68,'Annex 2 EHV charges'!$A:$O,10,FALSE)),"")</f>
        <v/>
      </c>
      <c r="H68" s="95" t="str">
        <f>IFERROR(IF(VLOOKUP($A68,'Annex 2 EHV charges'!$A:$O,11,FALSE)=0,"",VLOOKUP($A68,'Annex 2 EHV charges'!$A:$O,11,FALSE)),"")</f>
        <v/>
      </c>
    </row>
    <row r="69" spans="1:8" ht="12.75" customHeight="1" x14ac:dyDescent="0.25">
      <c r="A69" s="88" t="str">
        <f t="array" ref="A69">IFERROR(INDEX('Annex 2 EHV charges'!$A$11:$A$260, MATCH(0, IF(ISBLANK('Annex 2 EHV charges'!$A$11:$A$260),1, COUNTIF(A$4:$A68, 'Annex 2 EHV charges'!$A$11:$A$260)), 0)),"")</f>
        <v/>
      </c>
      <c r="B69" s="88" t="str">
        <f>IF($A69="","",VLOOKUP($A69,'Annex 2 EHV charges'!$A:$O,2,0))</f>
        <v/>
      </c>
      <c r="C69" s="89" t="str">
        <f>IF($A69="","",VLOOKUP($A69,'Annex 2 EHV charges'!$A:$O,3,0))</f>
        <v/>
      </c>
      <c r="D69" s="88" t="str">
        <f>IF($A69="","",VLOOKUP($A69,'Annex 2 EHV charges'!$A:$O,7,0))</f>
        <v/>
      </c>
      <c r="E69" s="93" t="str">
        <f>IFERROR(IF(VLOOKUP($A69,'Annex 2 EHV charges'!$A:$O,8,FALSE)=0,"",VLOOKUP($A69,'Annex 2 EHV charges'!$A:$O,8,FALSE)),"")</f>
        <v/>
      </c>
      <c r="F69" s="94" t="str">
        <f>IFERROR(IF(VLOOKUP($A69,'Annex 2 EHV charges'!$A:$O,9,FALSE)=0,"",VLOOKUP($A69,'Annex 2 EHV charges'!$A:$O,9,FALSE)),"")</f>
        <v/>
      </c>
      <c r="G69" s="95" t="str">
        <f>IFERROR(IF(VLOOKUP($A69,'Annex 2 EHV charges'!$A:$O,10,FALSE)=0,"",VLOOKUP($A69,'Annex 2 EHV charges'!$A:$O,10,FALSE)),"")</f>
        <v/>
      </c>
      <c r="H69" s="95" t="str">
        <f>IFERROR(IF(VLOOKUP($A69,'Annex 2 EHV charges'!$A:$O,11,FALSE)=0,"",VLOOKUP($A69,'Annex 2 EHV charges'!$A:$O,11,FALSE)),"")</f>
        <v/>
      </c>
    </row>
    <row r="70" spans="1:8" ht="12.75" customHeight="1" x14ac:dyDescent="0.25">
      <c r="A70" s="88" t="str">
        <f t="array" ref="A70">IFERROR(INDEX('Annex 2 EHV charges'!$A$11:$A$260, MATCH(0, IF(ISBLANK('Annex 2 EHV charges'!$A$11:$A$260),1, COUNTIF(A$4:$A69, 'Annex 2 EHV charges'!$A$11:$A$260)), 0)),"")</f>
        <v/>
      </c>
      <c r="B70" s="88" t="str">
        <f>IF($A70="","",VLOOKUP($A70,'Annex 2 EHV charges'!$A:$O,2,0))</f>
        <v/>
      </c>
      <c r="C70" s="89" t="str">
        <f>IF($A70="","",VLOOKUP($A70,'Annex 2 EHV charges'!$A:$O,3,0))</f>
        <v/>
      </c>
      <c r="D70" s="88" t="str">
        <f>IF($A70="","",VLOOKUP($A70,'Annex 2 EHV charges'!$A:$O,7,0))</f>
        <v/>
      </c>
      <c r="E70" s="93" t="str">
        <f>IFERROR(IF(VLOOKUP($A70,'Annex 2 EHV charges'!$A:$O,8,FALSE)=0,"",VLOOKUP($A70,'Annex 2 EHV charges'!$A:$O,8,FALSE)),"")</f>
        <v/>
      </c>
      <c r="F70" s="94" t="str">
        <f>IFERROR(IF(VLOOKUP($A70,'Annex 2 EHV charges'!$A:$O,9,FALSE)=0,"",VLOOKUP($A70,'Annex 2 EHV charges'!$A:$O,9,FALSE)),"")</f>
        <v/>
      </c>
      <c r="G70" s="95" t="str">
        <f>IFERROR(IF(VLOOKUP($A70,'Annex 2 EHV charges'!$A:$O,10,FALSE)=0,"",VLOOKUP($A70,'Annex 2 EHV charges'!$A:$O,10,FALSE)),"")</f>
        <v/>
      </c>
      <c r="H70" s="95" t="str">
        <f>IFERROR(IF(VLOOKUP($A70,'Annex 2 EHV charges'!$A:$O,11,FALSE)=0,"",VLOOKUP($A70,'Annex 2 EHV charges'!$A:$O,11,FALSE)),"")</f>
        <v/>
      </c>
    </row>
    <row r="71" spans="1:8" ht="12.75" customHeight="1" x14ac:dyDescent="0.25">
      <c r="A71" s="88" t="str">
        <f t="array" ref="A71">IFERROR(INDEX('Annex 2 EHV charges'!$A$11:$A$260, MATCH(0, IF(ISBLANK('Annex 2 EHV charges'!$A$11:$A$260),1, COUNTIF(A$4:$A70, 'Annex 2 EHV charges'!$A$11:$A$260)), 0)),"")</f>
        <v/>
      </c>
      <c r="B71" s="88" t="str">
        <f>IF($A71="","",VLOOKUP($A71,'Annex 2 EHV charges'!$A:$O,2,0))</f>
        <v/>
      </c>
      <c r="C71" s="89" t="str">
        <f>IF($A71="","",VLOOKUP($A71,'Annex 2 EHV charges'!$A:$O,3,0))</f>
        <v/>
      </c>
      <c r="D71" s="88" t="str">
        <f>IF($A71="","",VLOOKUP($A71,'Annex 2 EHV charges'!$A:$O,7,0))</f>
        <v/>
      </c>
      <c r="E71" s="93" t="str">
        <f>IFERROR(IF(VLOOKUP($A71,'Annex 2 EHV charges'!$A:$O,8,FALSE)=0,"",VLOOKUP($A71,'Annex 2 EHV charges'!$A:$O,8,FALSE)),"")</f>
        <v/>
      </c>
      <c r="F71" s="94" t="str">
        <f>IFERROR(IF(VLOOKUP($A71,'Annex 2 EHV charges'!$A:$O,9,FALSE)=0,"",VLOOKUP($A71,'Annex 2 EHV charges'!$A:$O,9,FALSE)),"")</f>
        <v/>
      </c>
      <c r="G71" s="95" t="str">
        <f>IFERROR(IF(VLOOKUP($A71,'Annex 2 EHV charges'!$A:$O,10,FALSE)=0,"",VLOOKUP($A71,'Annex 2 EHV charges'!$A:$O,10,FALSE)),"")</f>
        <v/>
      </c>
      <c r="H71" s="95" t="str">
        <f>IFERROR(IF(VLOOKUP($A71,'Annex 2 EHV charges'!$A:$O,11,FALSE)=0,"",VLOOKUP($A71,'Annex 2 EHV charges'!$A:$O,11,FALSE)),"")</f>
        <v/>
      </c>
    </row>
    <row r="72" spans="1:8" ht="12.75" customHeight="1" x14ac:dyDescent="0.25">
      <c r="A72" s="88" t="str">
        <f t="array" ref="A72">IFERROR(INDEX('Annex 2 EHV charges'!$A$11:$A$260, MATCH(0, IF(ISBLANK('Annex 2 EHV charges'!$A$11:$A$260),1, COUNTIF(A$4:$A71, 'Annex 2 EHV charges'!$A$11:$A$260)), 0)),"")</f>
        <v/>
      </c>
      <c r="B72" s="88" t="str">
        <f>IF($A72="","",VLOOKUP($A72,'Annex 2 EHV charges'!$A:$O,2,0))</f>
        <v/>
      </c>
      <c r="C72" s="89" t="str">
        <f>IF($A72="","",VLOOKUP($A72,'Annex 2 EHV charges'!$A:$O,3,0))</f>
        <v/>
      </c>
      <c r="D72" s="88" t="str">
        <f>IF($A72="","",VLOOKUP($A72,'Annex 2 EHV charges'!$A:$O,7,0))</f>
        <v/>
      </c>
      <c r="E72" s="93" t="str">
        <f>IFERROR(IF(VLOOKUP($A72,'Annex 2 EHV charges'!$A:$O,8,FALSE)=0,"",VLOOKUP($A72,'Annex 2 EHV charges'!$A:$O,8,FALSE)),"")</f>
        <v/>
      </c>
      <c r="F72" s="94" t="str">
        <f>IFERROR(IF(VLOOKUP($A72,'Annex 2 EHV charges'!$A:$O,9,FALSE)=0,"",VLOOKUP($A72,'Annex 2 EHV charges'!$A:$O,9,FALSE)),"")</f>
        <v/>
      </c>
      <c r="G72" s="95" t="str">
        <f>IFERROR(IF(VLOOKUP($A72,'Annex 2 EHV charges'!$A:$O,10,FALSE)=0,"",VLOOKUP($A72,'Annex 2 EHV charges'!$A:$O,10,FALSE)),"")</f>
        <v/>
      </c>
      <c r="H72" s="95" t="str">
        <f>IFERROR(IF(VLOOKUP($A72,'Annex 2 EHV charges'!$A:$O,11,FALSE)=0,"",VLOOKUP($A72,'Annex 2 EHV charges'!$A:$O,11,FALSE)),"")</f>
        <v/>
      </c>
    </row>
    <row r="73" spans="1:8" ht="12.75" customHeight="1" x14ac:dyDescent="0.25">
      <c r="A73" s="88" t="str">
        <f t="array" ref="A73">IFERROR(INDEX('Annex 2 EHV charges'!$A$11:$A$260, MATCH(0, IF(ISBLANK('Annex 2 EHV charges'!$A$11:$A$260),1, COUNTIF(A$4:$A72, 'Annex 2 EHV charges'!$A$11:$A$260)), 0)),"")</f>
        <v/>
      </c>
      <c r="B73" s="88" t="str">
        <f>IF($A73="","",VLOOKUP($A73,'Annex 2 EHV charges'!$A:$O,2,0))</f>
        <v/>
      </c>
      <c r="C73" s="89" t="str">
        <f>IF($A73="","",VLOOKUP($A73,'Annex 2 EHV charges'!$A:$O,3,0))</f>
        <v/>
      </c>
      <c r="D73" s="88" t="str">
        <f>IF($A73="","",VLOOKUP($A73,'Annex 2 EHV charges'!$A:$O,7,0))</f>
        <v/>
      </c>
      <c r="E73" s="93" t="str">
        <f>IFERROR(IF(VLOOKUP($A73,'Annex 2 EHV charges'!$A:$O,8,FALSE)=0,"",VLOOKUP($A73,'Annex 2 EHV charges'!$A:$O,8,FALSE)),"")</f>
        <v/>
      </c>
      <c r="F73" s="94" t="str">
        <f>IFERROR(IF(VLOOKUP($A73,'Annex 2 EHV charges'!$A:$O,9,FALSE)=0,"",VLOOKUP($A73,'Annex 2 EHV charges'!$A:$O,9,FALSE)),"")</f>
        <v/>
      </c>
      <c r="G73" s="95" t="str">
        <f>IFERROR(IF(VLOOKUP($A73,'Annex 2 EHV charges'!$A:$O,10,FALSE)=0,"",VLOOKUP($A73,'Annex 2 EHV charges'!$A:$O,10,FALSE)),"")</f>
        <v/>
      </c>
      <c r="H73" s="95" t="str">
        <f>IFERROR(IF(VLOOKUP($A73,'Annex 2 EHV charges'!$A:$O,11,FALSE)=0,"",VLOOKUP($A73,'Annex 2 EHV charges'!$A:$O,11,FALSE)),"")</f>
        <v/>
      </c>
    </row>
    <row r="74" spans="1:8" ht="12.75" customHeight="1" x14ac:dyDescent="0.25">
      <c r="A74" s="88" t="str">
        <f t="array" ref="A74">IFERROR(INDEX('Annex 2 EHV charges'!$A$11:$A$260, MATCH(0, IF(ISBLANK('Annex 2 EHV charges'!$A$11:$A$260),1, COUNTIF(A$4:$A73, 'Annex 2 EHV charges'!$A$11:$A$260)), 0)),"")</f>
        <v/>
      </c>
      <c r="B74" s="88" t="str">
        <f>IF($A74="","",VLOOKUP($A74,'Annex 2 EHV charges'!$A:$O,2,0))</f>
        <v/>
      </c>
      <c r="C74" s="89" t="str">
        <f>IF($A74="","",VLOOKUP($A74,'Annex 2 EHV charges'!$A:$O,3,0))</f>
        <v/>
      </c>
      <c r="D74" s="88" t="str">
        <f>IF($A74="","",VLOOKUP($A74,'Annex 2 EHV charges'!$A:$O,7,0))</f>
        <v/>
      </c>
      <c r="E74" s="93" t="str">
        <f>IFERROR(IF(VLOOKUP($A74,'Annex 2 EHV charges'!$A:$O,8,FALSE)=0,"",VLOOKUP($A74,'Annex 2 EHV charges'!$A:$O,8,FALSE)),"")</f>
        <v/>
      </c>
      <c r="F74" s="94" t="str">
        <f>IFERROR(IF(VLOOKUP($A74,'Annex 2 EHV charges'!$A:$O,9,FALSE)=0,"",VLOOKUP($A74,'Annex 2 EHV charges'!$A:$O,9,FALSE)),"")</f>
        <v/>
      </c>
      <c r="G74" s="95" t="str">
        <f>IFERROR(IF(VLOOKUP($A74,'Annex 2 EHV charges'!$A:$O,10,FALSE)=0,"",VLOOKUP($A74,'Annex 2 EHV charges'!$A:$O,10,FALSE)),"")</f>
        <v/>
      </c>
      <c r="H74" s="95" t="str">
        <f>IFERROR(IF(VLOOKUP($A74,'Annex 2 EHV charges'!$A:$O,11,FALSE)=0,"",VLOOKUP($A74,'Annex 2 EHV charges'!$A:$O,11,FALSE)),"")</f>
        <v/>
      </c>
    </row>
    <row r="75" spans="1:8" ht="12.75" customHeight="1" x14ac:dyDescent="0.25">
      <c r="A75" s="88" t="str">
        <f t="array" ref="A75">IFERROR(INDEX('Annex 2 EHV charges'!$A$11:$A$260, MATCH(0, IF(ISBLANK('Annex 2 EHV charges'!$A$11:$A$260),1, COUNTIF(A$4:$A74, 'Annex 2 EHV charges'!$A$11:$A$260)), 0)),"")</f>
        <v/>
      </c>
      <c r="B75" s="88" t="str">
        <f>IF($A75="","",VLOOKUP($A75,'Annex 2 EHV charges'!$A:$O,2,0))</f>
        <v/>
      </c>
      <c r="C75" s="89" t="str">
        <f>IF($A75="","",VLOOKUP($A75,'Annex 2 EHV charges'!$A:$O,3,0))</f>
        <v/>
      </c>
      <c r="D75" s="88" t="str">
        <f>IF($A75="","",VLOOKUP($A75,'Annex 2 EHV charges'!$A:$O,7,0))</f>
        <v/>
      </c>
      <c r="E75" s="93" t="str">
        <f>IFERROR(IF(VLOOKUP($A75,'Annex 2 EHV charges'!$A:$O,8,FALSE)=0,"",VLOOKUP($A75,'Annex 2 EHV charges'!$A:$O,8,FALSE)),"")</f>
        <v/>
      </c>
      <c r="F75" s="94" t="str">
        <f>IFERROR(IF(VLOOKUP($A75,'Annex 2 EHV charges'!$A:$O,9,FALSE)=0,"",VLOOKUP($A75,'Annex 2 EHV charges'!$A:$O,9,FALSE)),"")</f>
        <v/>
      </c>
      <c r="G75" s="95" t="str">
        <f>IFERROR(IF(VLOOKUP($A75,'Annex 2 EHV charges'!$A:$O,10,FALSE)=0,"",VLOOKUP($A75,'Annex 2 EHV charges'!$A:$O,10,FALSE)),"")</f>
        <v/>
      </c>
      <c r="H75" s="95" t="str">
        <f>IFERROR(IF(VLOOKUP($A75,'Annex 2 EHV charges'!$A:$O,11,FALSE)=0,"",VLOOKUP($A75,'Annex 2 EHV charges'!$A:$O,11,FALSE)),"")</f>
        <v/>
      </c>
    </row>
    <row r="76" spans="1:8" ht="12.75" customHeight="1" x14ac:dyDescent="0.25">
      <c r="A76" s="88" t="str">
        <f t="array" ref="A76">IFERROR(INDEX('Annex 2 EHV charges'!$A$11:$A$260, MATCH(0, IF(ISBLANK('Annex 2 EHV charges'!$A$11:$A$260),1, COUNTIF(A$4:$A75, 'Annex 2 EHV charges'!$A$11:$A$260)), 0)),"")</f>
        <v/>
      </c>
      <c r="B76" s="88" t="str">
        <f>IF($A76="","",VLOOKUP($A76,'Annex 2 EHV charges'!$A:$O,2,0))</f>
        <v/>
      </c>
      <c r="C76" s="89" t="str">
        <f>IF($A76="","",VLOOKUP($A76,'Annex 2 EHV charges'!$A:$O,3,0))</f>
        <v/>
      </c>
      <c r="D76" s="88" t="str">
        <f>IF($A76="","",VLOOKUP($A76,'Annex 2 EHV charges'!$A:$O,7,0))</f>
        <v/>
      </c>
      <c r="E76" s="93" t="str">
        <f>IFERROR(IF(VLOOKUP($A76,'Annex 2 EHV charges'!$A:$O,8,FALSE)=0,"",VLOOKUP($A76,'Annex 2 EHV charges'!$A:$O,8,FALSE)),"")</f>
        <v/>
      </c>
      <c r="F76" s="94" t="str">
        <f>IFERROR(IF(VLOOKUP($A76,'Annex 2 EHV charges'!$A:$O,9,FALSE)=0,"",VLOOKUP($A76,'Annex 2 EHV charges'!$A:$O,9,FALSE)),"")</f>
        <v/>
      </c>
      <c r="G76" s="95" t="str">
        <f>IFERROR(IF(VLOOKUP($A76,'Annex 2 EHV charges'!$A:$O,10,FALSE)=0,"",VLOOKUP($A76,'Annex 2 EHV charges'!$A:$O,10,FALSE)),"")</f>
        <v/>
      </c>
      <c r="H76" s="95" t="str">
        <f>IFERROR(IF(VLOOKUP($A76,'Annex 2 EHV charges'!$A:$O,11,FALSE)=0,"",VLOOKUP($A76,'Annex 2 EHV charges'!$A:$O,11,FALSE)),"")</f>
        <v/>
      </c>
    </row>
    <row r="77" spans="1:8" ht="12.75" customHeight="1" x14ac:dyDescent="0.25">
      <c r="A77" s="88" t="str">
        <f t="array" ref="A77">IFERROR(INDEX('Annex 2 EHV charges'!$A$11:$A$260, MATCH(0, IF(ISBLANK('Annex 2 EHV charges'!$A$11:$A$260),1, COUNTIF(A$4:$A76, 'Annex 2 EHV charges'!$A$11:$A$260)), 0)),"")</f>
        <v/>
      </c>
      <c r="B77" s="88" t="str">
        <f>IF($A77="","",VLOOKUP($A77,'Annex 2 EHV charges'!$A:$O,2,0))</f>
        <v/>
      </c>
      <c r="C77" s="89" t="str">
        <f>IF($A77="","",VLOOKUP($A77,'Annex 2 EHV charges'!$A:$O,3,0))</f>
        <v/>
      </c>
      <c r="D77" s="88" t="str">
        <f>IF($A77="","",VLOOKUP($A77,'Annex 2 EHV charges'!$A:$O,7,0))</f>
        <v/>
      </c>
      <c r="E77" s="93" t="str">
        <f>IFERROR(IF(VLOOKUP($A77,'Annex 2 EHV charges'!$A:$O,8,FALSE)=0,"",VLOOKUP($A77,'Annex 2 EHV charges'!$A:$O,8,FALSE)),"")</f>
        <v/>
      </c>
      <c r="F77" s="94" t="str">
        <f>IFERROR(IF(VLOOKUP($A77,'Annex 2 EHV charges'!$A:$O,9,FALSE)=0,"",VLOOKUP($A77,'Annex 2 EHV charges'!$A:$O,9,FALSE)),"")</f>
        <v/>
      </c>
      <c r="G77" s="95" t="str">
        <f>IFERROR(IF(VLOOKUP($A77,'Annex 2 EHV charges'!$A:$O,10,FALSE)=0,"",VLOOKUP($A77,'Annex 2 EHV charges'!$A:$O,10,FALSE)),"")</f>
        <v/>
      </c>
      <c r="H77" s="95" t="str">
        <f>IFERROR(IF(VLOOKUP($A77,'Annex 2 EHV charges'!$A:$O,11,FALSE)=0,"",VLOOKUP($A77,'Annex 2 EHV charges'!$A:$O,11,FALSE)),"")</f>
        <v/>
      </c>
    </row>
    <row r="78" spans="1:8" ht="12.75" customHeight="1" x14ac:dyDescent="0.25">
      <c r="A78" s="88" t="str">
        <f t="array" ref="A78">IFERROR(INDEX('Annex 2 EHV charges'!$A$11:$A$260, MATCH(0, IF(ISBLANK('Annex 2 EHV charges'!$A$11:$A$260),1, COUNTIF(A$4:$A77, 'Annex 2 EHV charges'!$A$11:$A$260)), 0)),"")</f>
        <v/>
      </c>
      <c r="B78" s="88" t="str">
        <f>IF($A78="","",VLOOKUP($A78,'Annex 2 EHV charges'!$A:$O,2,0))</f>
        <v/>
      </c>
      <c r="C78" s="89" t="str">
        <f>IF($A78="","",VLOOKUP($A78,'Annex 2 EHV charges'!$A:$O,3,0))</f>
        <v/>
      </c>
      <c r="D78" s="88" t="str">
        <f>IF($A78="","",VLOOKUP($A78,'Annex 2 EHV charges'!$A:$O,7,0))</f>
        <v/>
      </c>
      <c r="E78" s="93" t="str">
        <f>IFERROR(IF(VLOOKUP($A78,'Annex 2 EHV charges'!$A:$O,8,FALSE)=0,"",VLOOKUP($A78,'Annex 2 EHV charges'!$A:$O,8,FALSE)),"")</f>
        <v/>
      </c>
      <c r="F78" s="94" t="str">
        <f>IFERROR(IF(VLOOKUP($A78,'Annex 2 EHV charges'!$A:$O,9,FALSE)=0,"",VLOOKUP($A78,'Annex 2 EHV charges'!$A:$O,9,FALSE)),"")</f>
        <v/>
      </c>
      <c r="G78" s="95" t="str">
        <f>IFERROR(IF(VLOOKUP($A78,'Annex 2 EHV charges'!$A:$O,10,FALSE)=0,"",VLOOKUP($A78,'Annex 2 EHV charges'!$A:$O,10,FALSE)),"")</f>
        <v/>
      </c>
      <c r="H78" s="95" t="str">
        <f>IFERROR(IF(VLOOKUP($A78,'Annex 2 EHV charges'!$A:$O,11,FALSE)=0,"",VLOOKUP($A78,'Annex 2 EHV charges'!$A:$O,11,FALSE)),"")</f>
        <v/>
      </c>
    </row>
    <row r="79" spans="1:8" ht="12.75" customHeight="1" x14ac:dyDescent="0.25">
      <c r="A79" s="88" t="str">
        <f t="array" ref="A79">IFERROR(INDEX('Annex 2 EHV charges'!$A$11:$A$260, MATCH(0, IF(ISBLANK('Annex 2 EHV charges'!$A$11:$A$260),1, COUNTIF(A$4:$A78, 'Annex 2 EHV charges'!$A$11:$A$260)), 0)),"")</f>
        <v/>
      </c>
      <c r="B79" s="88" t="str">
        <f>IF($A79="","",VLOOKUP($A79,'Annex 2 EHV charges'!$A:$O,2,0))</f>
        <v/>
      </c>
      <c r="C79" s="89" t="str">
        <f>IF($A79="","",VLOOKUP($A79,'Annex 2 EHV charges'!$A:$O,3,0))</f>
        <v/>
      </c>
      <c r="D79" s="88" t="str">
        <f>IF($A79="","",VLOOKUP($A79,'Annex 2 EHV charges'!$A:$O,7,0))</f>
        <v/>
      </c>
      <c r="E79" s="93" t="str">
        <f>IFERROR(IF(VLOOKUP($A79,'Annex 2 EHV charges'!$A:$O,8,FALSE)=0,"",VLOOKUP($A79,'Annex 2 EHV charges'!$A:$O,8,FALSE)),"")</f>
        <v/>
      </c>
      <c r="F79" s="94" t="str">
        <f>IFERROR(IF(VLOOKUP($A79,'Annex 2 EHV charges'!$A:$O,9,FALSE)=0,"",VLOOKUP($A79,'Annex 2 EHV charges'!$A:$O,9,FALSE)),"")</f>
        <v/>
      </c>
      <c r="G79" s="95" t="str">
        <f>IFERROR(IF(VLOOKUP($A79,'Annex 2 EHV charges'!$A:$O,10,FALSE)=0,"",VLOOKUP($A79,'Annex 2 EHV charges'!$A:$O,10,FALSE)),"")</f>
        <v/>
      </c>
      <c r="H79" s="95" t="str">
        <f>IFERROR(IF(VLOOKUP($A79,'Annex 2 EHV charges'!$A:$O,11,FALSE)=0,"",VLOOKUP($A79,'Annex 2 EHV charges'!$A:$O,11,FALSE)),"")</f>
        <v/>
      </c>
    </row>
    <row r="80" spans="1:8" ht="12.75" customHeight="1" x14ac:dyDescent="0.25">
      <c r="A80" s="88" t="str">
        <f t="array" ref="A80">IFERROR(INDEX('Annex 2 EHV charges'!$A$11:$A$260, MATCH(0, IF(ISBLANK('Annex 2 EHV charges'!$A$11:$A$260),1, COUNTIF(A$4:$A79, 'Annex 2 EHV charges'!$A$11:$A$260)), 0)),"")</f>
        <v/>
      </c>
      <c r="B80" s="88" t="str">
        <f>IF($A80="","",VLOOKUP($A80,'Annex 2 EHV charges'!$A:$O,2,0))</f>
        <v/>
      </c>
      <c r="C80" s="89" t="str">
        <f>IF($A80="","",VLOOKUP($A80,'Annex 2 EHV charges'!$A:$O,3,0))</f>
        <v/>
      </c>
      <c r="D80" s="88" t="str">
        <f>IF($A80="","",VLOOKUP($A80,'Annex 2 EHV charges'!$A:$O,7,0))</f>
        <v/>
      </c>
      <c r="E80" s="93" t="str">
        <f>IFERROR(IF(VLOOKUP($A80,'Annex 2 EHV charges'!$A:$O,8,FALSE)=0,"",VLOOKUP($A80,'Annex 2 EHV charges'!$A:$O,8,FALSE)),"")</f>
        <v/>
      </c>
      <c r="F80" s="94" t="str">
        <f>IFERROR(IF(VLOOKUP($A80,'Annex 2 EHV charges'!$A:$O,9,FALSE)=0,"",VLOOKUP($A80,'Annex 2 EHV charges'!$A:$O,9,FALSE)),"")</f>
        <v/>
      </c>
      <c r="G80" s="95" t="str">
        <f>IFERROR(IF(VLOOKUP($A80,'Annex 2 EHV charges'!$A:$O,10,FALSE)=0,"",VLOOKUP($A80,'Annex 2 EHV charges'!$A:$O,10,FALSE)),"")</f>
        <v/>
      </c>
      <c r="H80" s="95" t="str">
        <f>IFERROR(IF(VLOOKUP($A80,'Annex 2 EHV charges'!$A:$O,11,FALSE)=0,"",VLOOKUP($A80,'Annex 2 EHV charges'!$A:$O,11,FALSE)),"")</f>
        <v/>
      </c>
    </row>
    <row r="81" spans="1:8" ht="12.75" customHeight="1" x14ac:dyDescent="0.25">
      <c r="A81" s="88" t="str">
        <f t="array" ref="A81">IFERROR(INDEX('Annex 2 EHV charges'!$A$11:$A$260, MATCH(0, IF(ISBLANK('Annex 2 EHV charges'!$A$11:$A$260),1, COUNTIF(A$4:$A80, 'Annex 2 EHV charges'!$A$11:$A$260)), 0)),"")</f>
        <v/>
      </c>
      <c r="B81" s="88" t="str">
        <f>IF($A81="","",VLOOKUP($A81,'Annex 2 EHV charges'!$A:$O,2,0))</f>
        <v/>
      </c>
      <c r="C81" s="89" t="str">
        <f>IF($A81="","",VLOOKUP($A81,'Annex 2 EHV charges'!$A:$O,3,0))</f>
        <v/>
      </c>
      <c r="D81" s="88" t="str">
        <f>IF($A81="","",VLOOKUP($A81,'Annex 2 EHV charges'!$A:$O,7,0))</f>
        <v/>
      </c>
      <c r="E81" s="93" t="str">
        <f>IFERROR(IF(VLOOKUP($A81,'Annex 2 EHV charges'!$A:$O,8,FALSE)=0,"",VLOOKUP($A81,'Annex 2 EHV charges'!$A:$O,8,FALSE)),"")</f>
        <v/>
      </c>
      <c r="F81" s="94" t="str">
        <f>IFERROR(IF(VLOOKUP($A81,'Annex 2 EHV charges'!$A:$O,9,FALSE)=0,"",VLOOKUP($A81,'Annex 2 EHV charges'!$A:$O,9,FALSE)),"")</f>
        <v/>
      </c>
      <c r="G81" s="95" t="str">
        <f>IFERROR(IF(VLOOKUP($A81,'Annex 2 EHV charges'!$A:$O,10,FALSE)=0,"",VLOOKUP($A81,'Annex 2 EHV charges'!$A:$O,10,FALSE)),"")</f>
        <v/>
      </c>
      <c r="H81" s="95" t="str">
        <f>IFERROR(IF(VLOOKUP($A81,'Annex 2 EHV charges'!$A:$O,11,FALSE)=0,"",VLOOKUP($A81,'Annex 2 EHV charges'!$A:$O,11,FALSE)),"")</f>
        <v/>
      </c>
    </row>
    <row r="82" spans="1:8" ht="12.75" customHeight="1" x14ac:dyDescent="0.25">
      <c r="A82" s="88" t="str">
        <f t="array" ref="A82">IFERROR(INDEX('Annex 2 EHV charges'!$A$11:$A$260, MATCH(0, IF(ISBLANK('Annex 2 EHV charges'!$A$11:$A$260),1, COUNTIF(A$4:$A81, 'Annex 2 EHV charges'!$A$11:$A$260)), 0)),"")</f>
        <v/>
      </c>
      <c r="B82" s="88" t="str">
        <f>IF($A82="","",VLOOKUP($A82,'Annex 2 EHV charges'!$A:$O,2,0))</f>
        <v/>
      </c>
      <c r="C82" s="89" t="str">
        <f>IF($A82="","",VLOOKUP($A82,'Annex 2 EHV charges'!$A:$O,3,0))</f>
        <v/>
      </c>
      <c r="D82" s="88" t="str">
        <f>IF($A82="","",VLOOKUP($A82,'Annex 2 EHV charges'!$A:$O,7,0))</f>
        <v/>
      </c>
      <c r="E82" s="93" t="str">
        <f>IFERROR(IF(VLOOKUP($A82,'Annex 2 EHV charges'!$A:$O,8,FALSE)=0,"",VLOOKUP($A82,'Annex 2 EHV charges'!$A:$O,8,FALSE)),"")</f>
        <v/>
      </c>
      <c r="F82" s="94" t="str">
        <f>IFERROR(IF(VLOOKUP($A82,'Annex 2 EHV charges'!$A:$O,9,FALSE)=0,"",VLOOKUP($A82,'Annex 2 EHV charges'!$A:$O,9,FALSE)),"")</f>
        <v/>
      </c>
      <c r="G82" s="95" t="str">
        <f>IFERROR(IF(VLOOKUP($A82,'Annex 2 EHV charges'!$A:$O,10,FALSE)=0,"",VLOOKUP($A82,'Annex 2 EHV charges'!$A:$O,10,FALSE)),"")</f>
        <v/>
      </c>
      <c r="H82" s="95" t="str">
        <f>IFERROR(IF(VLOOKUP($A82,'Annex 2 EHV charges'!$A:$O,11,FALSE)=0,"",VLOOKUP($A82,'Annex 2 EHV charges'!$A:$O,11,FALSE)),"")</f>
        <v/>
      </c>
    </row>
    <row r="83" spans="1:8" ht="12.75" customHeight="1" x14ac:dyDescent="0.25">
      <c r="A83" s="88" t="str">
        <f t="array" ref="A83">IFERROR(INDEX('Annex 2 EHV charges'!$A$11:$A$260, MATCH(0, IF(ISBLANK('Annex 2 EHV charges'!$A$11:$A$260),1, COUNTIF(A$4:$A82, 'Annex 2 EHV charges'!$A$11:$A$260)), 0)),"")</f>
        <v/>
      </c>
      <c r="B83" s="88" t="str">
        <f>IF($A83="","",VLOOKUP($A83,'Annex 2 EHV charges'!$A:$O,2,0))</f>
        <v/>
      </c>
      <c r="C83" s="89" t="str">
        <f>IF($A83="","",VLOOKUP($A83,'Annex 2 EHV charges'!$A:$O,3,0))</f>
        <v/>
      </c>
      <c r="D83" s="88" t="str">
        <f>IF($A83="","",VLOOKUP($A83,'Annex 2 EHV charges'!$A:$O,7,0))</f>
        <v/>
      </c>
      <c r="E83" s="93" t="str">
        <f>IFERROR(IF(VLOOKUP($A83,'Annex 2 EHV charges'!$A:$O,8,FALSE)=0,"",VLOOKUP($A83,'Annex 2 EHV charges'!$A:$O,8,FALSE)),"")</f>
        <v/>
      </c>
      <c r="F83" s="94" t="str">
        <f>IFERROR(IF(VLOOKUP($A83,'Annex 2 EHV charges'!$A:$O,9,FALSE)=0,"",VLOOKUP($A83,'Annex 2 EHV charges'!$A:$O,9,FALSE)),"")</f>
        <v/>
      </c>
      <c r="G83" s="95" t="str">
        <f>IFERROR(IF(VLOOKUP($A83,'Annex 2 EHV charges'!$A:$O,10,FALSE)=0,"",VLOOKUP($A83,'Annex 2 EHV charges'!$A:$O,10,FALSE)),"")</f>
        <v/>
      </c>
      <c r="H83" s="95" t="str">
        <f>IFERROR(IF(VLOOKUP($A83,'Annex 2 EHV charges'!$A:$O,11,FALSE)=0,"",VLOOKUP($A83,'Annex 2 EHV charges'!$A:$O,11,FALSE)),"")</f>
        <v/>
      </c>
    </row>
    <row r="84" spans="1:8" ht="12.75" customHeight="1" x14ac:dyDescent="0.25">
      <c r="A84" s="88" t="str">
        <f t="array" ref="A84">IFERROR(INDEX('Annex 2 EHV charges'!$A$11:$A$260, MATCH(0, IF(ISBLANK('Annex 2 EHV charges'!$A$11:$A$260),1, COUNTIF(A$4:$A83, 'Annex 2 EHV charges'!$A$11:$A$260)), 0)),"")</f>
        <v/>
      </c>
      <c r="B84" s="88" t="str">
        <f>IF($A84="","",VLOOKUP($A84,'Annex 2 EHV charges'!$A:$O,2,0))</f>
        <v/>
      </c>
      <c r="C84" s="89" t="str">
        <f>IF($A84="","",VLOOKUP($A84,'Annex 2 EHV charges'!$A:$O,3,0))</f>
        <v/>
      </c>
      <c r="D84" s="88" t="str">
        <f>IF($A84="","",VLOOKUP($A84,'Annex 2 EHV charges'!$A:$O,7,0))</f>
        <v/>
      </c>
      <c r="E84" s="93" t="str">
        <f>IFERROR(IF(VLOOKUP($A84,'Annex 2 EHV charges'!$A:$O,8,FALSE)=0,"",VLOOKUP($A84,'Annex 2 EHV charges'!$A:$O,8,FALSE)),"")</f>
        <v/>
      </c>
      <c r="F84" s="94" t="str">
        <f>IFERROR(IF(VLOOKUP($A84,'Annex 2 EHV charges'!$A:$O,9,FALSE)=0,"",VLOOKUP($A84,'Annex 2 EHV charges'!$A:$O,9,FALSE)),"")</f>
        <v/>
      </c>
      <c r="G84" s="95" t="str">
        <f>IFERROR(IF(VLOOKUP($A84,'Annex 2 EHV charges'!$A:$O,10,FALSE)=0,"",VLOOKUP($A84,'Annex 2 EHV charges'!$A:$O,10,FALSE)),"")</f>
        <v/>
      </c>
      <c r="H84" s="95" t="str">
        <f>IFERROR(IF(VLOOKUP($A84,'Annex 2 EHV charges'!$A:$O,11,FALSE)=0,"",VLOOKUP($A84,'Annex 2 EHV charges'!$A:$O,11,FALSE)),"")</f>
        <v/>
      </c>
    </row>
    <row r="85" spans="1:8" ht="12.75" customHeight="1" x14ac:dyDescent="0.25">
      <c r="A85" s="88" t="str">
        <f t="array" ref="A85">IFERROR(INDEX('Annex 2 EHV charges'!$A$11:$A$260, MATCH(0, IF(ISBLANK('Annex 2 EHV charges'!$A$11:$A$260),1, COUNTIF(A$4:$A84, 'Annex 2 EHV charges'!$A$11:$A$260)), 0)),"")</f>
        <v/>
      </c>
      <c r="B85" s="88" t="str">
        <f>IF($A85="","",VLOOKUP($A85,'Annex 2 EHV charges'!$A:$O,2,0))</f>
        <v/>
      </c>
      <c r="C85" s="89" t="str">
        <f>IF($A85="","",VLOOKUP($A85,'Annex 2 EHV charges'!$A:$O,3,0))</f>
        <v/>
      </c>
      <c r="D85" s="88" t="str">
        <f>IF($A85="","",VLOOKUP($A85,'Annex 2 EHV charges'!$A:$O,7,0))</f>
        <v/>
      </c>
      <c r="E85" s="93" t="str">
        <f>IFERROR(IF(VLOOKUP($A85,'Annex 2 EHV charges'!$A:$O,8,FALSE)=0,"",VLOOKUP($A85,'Annex 2 EHV charges'!$A:$O,8,FALSE)),"")</f>
        <v/>
      </c>
      <c r="F85" s="94" t="str">
        <f>IFERROR(IF(VLOOKUP($A85,'Annex 2 EHV charges'!$A:$O,9,FALSE)=0,"",VLOOKUP($A85,'Annex 2 EHV charges'!$A:$O,9,FALSE)),"")</f>
        <v/>
      </c>
      <c r="G85" s="95" t="str">
        <f>IFERROR(IF(VLOOKUP($A85,'Annex 2 EHV charges'!$A:$O,10,FALSE)=0,"",VLOOKUP($A85,'Annex 2 EHV charges'!$A:$O,10,FALSE)),"")</f>
        <v/>
      </c>
      <c r="H85" s="95" t="str">
        <f>IFERROR(IF(VLOOKUP($A85,'Annex 2 EHV charges'!$A:$O,11,FALSE)=0,"",VLOOKUP($A85,'Annex 2 EHV charges'!$A:$O,11,FALSE)),"")</f>
        <v/>
      </c>
    </row>
    <row r="86" spans="1:8" ht="12.75" customHeight="1" x14ac:dyDescent="0.25">
      <c r="A86" s="88" t="str">
        <f t="array" ref="A86">IFERROR(INDEX('Annex 2 EHV charges'!$A$11:$A$260, MATCH(0, IF(ISBLANK('Annex 2 EHV charges'!$A$11:$A$260),1, COUNTIF(A$4:$A85, 'Annex 2 EHV charges'!$A$11:$A$260)), 0)),"")</f>
        <v/>
      </c>
      <c r="B86" s="88" t="str">
        <f>IF($A86="","",VLOOKUP($A86,'Annex 2 EHV charges'!$A:$O,2,0))</f>
        <v/>
      </c>
      <c r="C86" s="89" t="str">
        <f>IF($A86="","",VLOOKUP($A86,'Annex 2 EHV charges'!$A:$O,3,0))</f>
        <v/>
      </c>
      <c r="D86" s="88" t="str">
        <f>IF($A86="","",VLOOKUP($A86,'Annex 2 EHV charges'!$A:$O,7,0))</f>
        <v/>
      </c>
      <c r="E86" s="93" t="str">
        <f>IFERROR(IF(VLOOKUP($A86,'Annex 2 EHV charges'!$A:$O,8,FALSE)=0,"",VLOOKUP($A86,'Annex 2 EHV charges'!$A:$O,8,FALSE)),"")</f>
        <v/>
      </c>
      <c r="F86" s="94" t="str">
        <f>IFERROR(IF(VLOOKUP($A86,'Annex 2 EHV charges'!$A:$O,9,FALSE)=0,"",VLOOKUP($A86,'Annex 2 EHV charges'!$A:$O,9,FALSE)),"")</f>
        <v/>
      </c>
      <c r="G86" s="95" t="str">
        <f>IFERROR(IF(VLOOKUP($A86,'Annex 2 EHV charges'!$A:$O,10,FALSE)=0,"",VLOOKUP($A86,'Annex 2 EHV charges'!$A:$O,10,FALSE)),"")</f>
        <v/>
      </c>
      <c r="H86" s="95" t="str">
        <f>IFERROR(IF(VLOOKUP($A86,'Annex 2 EHV charges'!$A:$O,11,FALSE)=0,"",VLOOKUP($A86,'Annex 2 EHV charges'!$A:$O,11,FALSE)),"")</f>
        <v/>
      </c>
    </row>
    <row r="87" spans="1:8" ht="12.75" customHeight="1" x14ac:dyDescent="0.25">
      <c r="A87" s="88" t="str">
        <f t="array" ref="A87">IFERROR(INDEX('Annex 2 EHV charges'!$A$11:$A$260, MATCH(0, IF(ISBLANK('Annex 2 EHV charges'!$A$11:$A$260),1, COUNTIF(A$4:$A86, 'Annex 2 EHV charges'!$A$11:$A$260)), 0)),"")</f>
        <v/>
      </c>
      <c r="B87" s="88" t="str">
        <f>IF($A87="","",VLOOKUP($A87,'Annex 2 EHV charges'!$A:$O,2,0))</f>
        <v/>
      </c>
      <c r="C87" s="89" t="str">
        <f>IF($A87="","",VLOOKUP($A87,'Annex 2 EHV charges'!$A:$O,3,0))</f>
        <v/>
      </c>
      <c r="D87" s="88" t="str">
        <f>IF($A87="","",VLOOKUP($A87,'Annex 2 EHV charges'!$A:$O,7,0))</f>
        <v/>
      </c>
      <c r="E87" s="93" t="str">
        <f>IFERROR(IF(VLOOKUP($A87,'Annex 2 EHV charges'!$A:$O,8,FALSE)=0,"",VLOOKUP($A87,'Annex 2 EHV charges'!$A:$O,8,FALSE)),"")</f>
        <v/>
      </c>
      <c r="F87" s="94" t="str">
        <f>IFERROR(IF(VLOOKUP($A87,'Annex 2 EHV charges'!$A:$O,9,FALSE)=0,"",VLOOKUP($A87,'Annex 2 EHV charges'!$A:$O,9,FALSE)),"")</f>
        <v/>
      </c>
      <c r="G87" s="95" t="str">
        <f>IFERROR(IF(VLOOKUP($A87,'Annex 2 EHV charges'!$A:$O,10,FALSE)=0,"",VLOOKUP($A87,'Annex 2 EHV charges'!$A:$O,10,FALSE)),"")</f>
        <v/>
      </c>
      <c r="H87" s="95" t="str">
        <f>IFERROR(IF(VLOOKUP($A87,'Annex 2 EHV charges'!$A:$O,11,FALSE)=0,"",VLOOKUP($A87,'Annex 2 EHV charges'!$A:$O,11,FALSE)),"")</f>
        <v/>
      </c>
    </row>
    <row r="88" spans="1:8" ht="12.75" customHeight="1" x14ac:dyDescent="0.25">
      <c r="A88" s="88" t="str">
        <f t="array" ref="A88">IFERROR(INDEX('Annex 2 EHV charges'!$A$11:$A$260, MATCH(0, IF(ISBLANK('Annex 2 EHV charges'!$A$11:$A$260),1, COUNTIF(A$4:$A87, 'Annex 2 EHV charges'!$A$11:$A$260)), 0)),"")</f>
        <v/>
      </c>
      <c r="B88" s="88" t="str">
        <f>IF($A88="","",VLOOKUP($A88,'Annex 2 EHV charges'!$A:$O,2,0))</f>
        <v/>
      </c>
      <c r="C88" s="89" t="str">
        <f>IF($A88="","",VLOOKUP($A88,'Annex 2 EHV charges'!$A:$O,3,0))</f>
        <v/>
      </c>
      <c r="D88" s="88" t="str">
        <f>IF($A88="","",VLOOKUP($A88,'Annex 2 EHV charges'!$A:$O,7,0))</f>
        <v/>
      </c>
      <c r="E88" s="93" t="str">
        <f>IFERROR(IF(VLOOKUP($A88,'Annex 2 EHV charges'!$A:$O,8,FALSE)=0,"",VLOOKUP($A88,'Annex 2 EHV charges'!$A:$O,8,FALSE)),"")</f>
        <v/>
      </c>
      <c r="F88" s="94" t="str">
        <f>IFERROR(IF(VLOOKUP($A88,'Annex 2 EHV charges'!$A:$O,9,FALSE)=0,"",VLOOKUP($A88,'Annex 2 EHV charges'!$A:$O,9,FALSE)),"")</f>
        <v/>
      </c>
      <c r="G88" s="95" t="str">
        <f>IFERROR(IF(VLOOKUP($A88,'Annex 2 EHV charges'!$A:$O,10,FALSE)=0,"",VLOOKUP($A88,'Annex 2 EHV charges'!$A:$O,10,FALSE)),"")</f>
        <v/>
      </c>
      <c r="H88" s="95" t="str">
        <f>IFERROR(IF(VLOOKUP($A88,'Annex 2 EHV charges'!$A:$O,11,FALSE)=0,"",VLOOKUP($A88,'Annex 2 EHV charges'!$A:$O,11,FALSE)),"")</f>
        <v/>
      </c>
    </row>
    <row r="89" spans="1:8" ht="12.75" customHeight="1" x14ac:dyDescent="0.25">
      <c r="A89" s="88" t="str">
        <f t="array" ref="A89">IFERROR(INDEX('Annex 2 EHV charges'!$A$11:$A$260, MATCH(0, IF(ISBLANK('Annex 2 EHV charges'!$A$11:$A$260),1, COUNTIF(A$4:$A88, 'Annex 2 EHV charges'!$A$11:$A$260)), 0)),"")</f>
        <v/>
      </c>
      <c r="B89" s="88" t="str">
        <f>IF($A89="","",VLOOKUP($A89,'Annex 2 EHV charges'!$A:$O,2,0))</f>
        <v/>
      </c>
      <c r="C89" s="89" t="str">
        <f>IF($A89="","",VLOOKUP($A89,'Annex 2 EHV charges'!$A:$O,3,0))</f>
        <v/>
      </c>
      <c r="D89" s="88" t="str">
        <f>IF($A89="","",VLOOKUP($A89,'Annex 2 EHV charges'!$A:$O,7,0))</f>
        <v/>
      </c>
      <c r="E89" s="93" t="str">
        <f>IFERROR(IF(VLOOKUP($A89,'Annex 2 EHV charges'!$A:$O,8,FALSE)=0,"",VLOOKUP($A89,'Annex 2 EHV charges'!$A:$O,8,FALSE)),"")</f>
        <v/>
      </c>
      <c r="F89" s="94" t="str">
        <f>IFERROR(IF(VLOOKUP($A89,'Annex 2 EHV charges'!$A:$O,9,FALSE)=0,"",VLOOKUP($A89,'Annex 2 EHV charges'!$A:$O,9,FALSE)),"")</f>
        <v/>
      </c>
      <c r="G89" s="95" t="str">
        <f>IFERROR(IF(VLOOKUP($A89,'Annex 2 EHV charges'!$A:$O,10,FALSE)=0,"",VLOOKUP($A89,'Annex 2 EHV charges'!$A:$O,10,FALSE)),"")</f>
        <v/>
      </c>
      <c r="H89" s="95" t="str">
        <f>IFERROR(IF(VLOOKUP($A89,'Annex 2 EHV charges'!$A:$O,11,FALSE)=0,"",VLOOKUP($A89,'Annex 2 EHV charges'!$A:$O,11,FALSE)),"")</f>
        <v/>
      </c>
    </row>
    <row r="90" spans="1:8" ht="12.75" customHeight="1" x14ac:dyDescent="0.25">
      <c r="A90" s="88" t="str">
        <f t="array" ref="A90">IFERROR(INDEX('Annex 2 EHV charges'!$A$11:$A$260, MATCH(0, IF(ISBLANK('Annex 2 EHV charges'!$A$11:$A$260),1, COUNTIF(A$4:$A89, 'Annex 2 EHV charges'!$A$11:$A$260)), 0)),"")</f>
        <v/>
      </c>
      <c r="B90" s="88" t="str">
        <f>IF($A90="","",VLOOKUP($A90,'Annex 2 EHV charges'!$A:$O,2,0))</f>
        <v/>
      </c>
      <c r="C90" s="89" t="str">
        <f>IF($A90="","",VLOOKUP($A90,'Annex 2 EHV charges'!$A:$O,3,0))</f>
        <v/>
      </c>
      <c r="D90" s="88" t="str">
        <f>IF($A90="","",VLOOKUP($A90,'Annex 2 EHV charges'!$A:$O,7,0))</f>
        <v/>
      </c>
      <c r="E90" s="93" t="str">
        <f>IFERROR(IF(VLOOKUP($A90,'Annex 2 EHV charges'!$A:$O,8,FALSE)=0,"",VLOOKUP($A90,'Annex 2 EHV charges'!$A:$O,8,FALSE)),"")</f>
        <v/>
      </c>
      <c r="F90" s="94" t="str">
        <f>IFERROR(IF(VLOOKUP($A90,'Annex 2 EHV charges'!$A:$O,9,FALSE)=0,"",VLOOKUP($A90,'Annex 2 EHV charges'!$A:$O,9,FALSE)),"")</f>
        <v/>
      </c>
      <c r="G90" s="95" t="str">
        <f>IFERROR(IF(VLOOKUP($A90,'Annex 2 EHV charges'!$A:$O,10,FALSE)=0,"",VLOOKUP($A90,'Annex 2 EHV charges'!$A:$O,10,FALSE)),"")</f>
        <v/>
      </c>
      <c r="H90" s="95" t="str">
        <f>IFERROR(IF(VLOOKUP($A90,'Annex 2 EHV charges'!$A:$O,11,FALSE)=0,"",VLOOKUP($A90,'Annex 2 EHV charges'!$A:$O,11,FALSE)),"")</f>
        <v/>
      </c>
    </row>
    <row r="91" spans="1:8" ht="12.75" customHeight="1" x14ac:dyDescent="0.25">
      <c r="A91" s="88" t="str">
        <f t="array" ref="A91">IFERROR(INDEX('Annex 2 EHV charges'!$A$11:$A$260, MATCH(0, IF(ISBLANK('Annex 2 EHV charges'!$A$11:$A$260),1, COUNTIF(A$4:$A90, 'Annex 2 EHV charges'!$A$11:$A$260)), 0)),"")</f>
        <v/>
      </c>
      <c r="B91" s="88" t="str">
        <f>IF($A91="","",VLOOKUP($A91,'Annex 2 EHV charges'!$A:$O,2,0))</f>
        <v/>
      </c>
      <c r="C91" s="89" t="str">
        <f>IF($A91="","",VLOOKUP($A91,'Annex 2 EHV charges'!$A:$O,3,0))</f>
        <v/>
      </c>
      <c r="D91" s="88" t="str">
        <f>IF($A91="","",VLOOKUP($A91,'Annex 2 EHV charges'!$A:$O,7,0))</f>
        <v/>
      </c>
      <c r="E91" s="93" t="str">
        <f>IFERROR(IF(VLOOKUP($A91,'Annex 2 EHV charges'!$A:$O,8,FALSE)=0,"",VLOOKUP($A91,'Annex 2 EHV charges'!$A:$O,8,FALSE)),"")</f>
        <v/>
      </c>
      <c r="F91" s="94" t="str">
        <f>IFERROR(IF(VLOOKUP($A91,'Annex 2 EHV charges'!$A:$O,9,FALSE)=0,"",VLOOKUP($A91,'Annex 2 EHV charges'!$A:$O,9,FALSE)),"")</f>
        <v/>
      </c>
      <c r="G91" s="95" t="str">
        <f>IFERROR(IF(VLOOKUP($A91,'Annex 2 EHV charges'!$A:$O,10,FALSE)=0,"",VLOOKUP($A91,'Annex 2 EHV charges'!$A:$O,10,FALSE)),"")</f>
        <v/>
      </c>
      <c r="H91" s="95" t="str">
        <f>IFERROR(IF(VLOOKUP($A91,'Annex 2 EHV charges'!$A:$O,11,FALSE)=0,"",VLOOKUP($A91,'Annex 2 EHV charges'!$A:$O,11,FALSE)),"")</f>
        <v/>
      </c>
    </row>
    <row r="92" spans="1:8" ht="12.75" customHeight="1" x14ac:dyDescent="0.25">
      <c r="A92" s="88" t="str">
        <f t="array" ref="A92">IFERROR(INDEX('Annex 2 EHV charges'!$A$11:$A$260, MATCH(0, IF(ISBLANK('Annex 2 EHV charges'!$A$11:$A$260),1, COUNTIF(A$4:$A91, 'Annex 2 EHV charges'!$A$11:$A$260)), 0)),"")</f>
        <v/>
      </c>
      <c r="B92" s="88" t="str">
        <f>IF($A92="","",VLOOKUP($A92,'Annex 2 EHV charges'!$A:$O,2,0))</f>
        <v/>
      </c>
      <c r="C92" s="89" t="str">
        <f>IF($A92="","",VLOOKUP($A92,'Annex 2 EHV charges'!$A:$O,3,0))</f>
        <v/>
      </c>
      <c r="D92" s="88" t="str">
        <f>IF($A92="","",VLOOKUP($A92,'Annex 2 EHV charges'!$A:$O,7,0))</f>
        <v/>
      </c>
      <c r="E92" s="93" t="str">
        <f>IFERROR(IF(VLOOKUP($A92,'Annex 2 EHV charges'!$A:$O,8,FALSE)=0,"",VLOOKUP($A92,'Annex 2 EHV charges'!$A:$O,8,FALSE)),"")</f>
        <v/>
      </c>
      <c r="F92" s="94" t="str">
        <f>IFERROR(IF(VLOOKUP($A92,'Annex 2 EHV charges'!$A:$O,9,FALSE)=0,"",VLOOKUP($A92,'Annex 2 EHV charges'!$A:$O,9,FALSE)),"")</f>
        <v/>
      </c>
      <c r="G92" s="95" t="str">
        <f>IFERROR(IF(VLOOKUP($A92,'Annex 2 EHV charges'!$A:$O,10,FALSE)=0,"",VLOOKUP($A92,'Annex 2 EHV charges'!$A:$O,10,FALSE)),"")</f>
        <v/>
      </c>
      <c r="H92" s="95" t="str">
        <f>IFERROR(IF(VLOOKUP($A92,'Annex 2 EHV charges'!$A:$O,11,FALSE)=0,"",VLOOKUP($A92,'Annex 2 EHV charges'!$A:$O,11,FALSE)),"")</f>
        <v/>
      </c>
    </row>
    <row r="93" spans="1:8" ht="12.75" customHeight="1" x14ac:dyDescent="0.25">
      <c r="A93" s="88" t="str">
        <f t="array" ref="A93">IFERROR(INDEX('Annex 2 EHV charges'!$A$11:$A$260, MATCH(0, IF(ISBLANK('Annex 2 EHV charges'!$A$11:$A$260),1, COUNTIF(A$4:$A92, 'Annex 2 EHV charges'!$A$11:$A$260)), 0)),"")</f>
        <v/>
      </c>
      <c r="B93" s="88" t="str">
        <f>IF($A93="","",VLOOKUP($A93,'Annex 2 EHV charges'!$A:$O,2,0))</f>
        <v/>
      </c>
      <c r="C93" s="89" t="str">
        <f>IF($A93="","",VLOOKUP($A93,'Annex 2 EHV charges'!$A:$O,3,0))</f>
        <v/>
      </c>
      <c r="D93" s="88" t="str">
        <f>IF($A93="","",VLOOKUP($A93,'Annex 2 EHV charges'!$A:$O,7,0))</f>
        <v/>
      </c>
      <c r="E93" s="93" t="str">
        <f>IFERROR(IF(VLOOKUP($A93,'Annex 2 EHV charges'!$A:$O,8,FALSE)=0,"",VLOOKUP($A93,'Annex 2 EHV charges'!$A:$O,8,FALSE)),"")</f>
        <v/>
      </c>
      <c r="F93" s="94" t="str">
        <f>IFERROR(IF(VLOOKUP($A93,'Annex 2 EHV charges'!$A:$O,9,FALSE)=0,"",VLOOKUP($A93,'Annex 2 EHV charges'!$A:$O,9,FALSE)),"")</f>
        <v/>
      </c>
      <c r="G93" s="95" t="str">
        <f>IFERROR(IF(VLOOKUP($A93,'Annex 2 EHV charges'!$A:$O,10,FALSE)=0,"",VLOOKUP($A93,'Annex 2 EHV charges'!$A:$O,10,FALSE)),"")</f>
        <v/>
      </c>
      <c r="H93" s="95" t="str">
        <f>IFERROR(IF(VLOOKUP($A93,'Annex 2 EHV charges'!$A:$O,11,FALSE)=0,"",VLOOKUP($A93,'Annex 2 EHV charges'!$A:$O,11,FALSE)),"")</f>
        <v/>
      </c>
    </row>
    <row r="94" spans="1:8" ht="12.75" customHeight="1" x14ac:dyDescent="0.25">
      <c r="A94" s="88" t="str">
        <f t="array" ref="A94">IFERROR(INDEX('Annex 2 EHV charges'!$A$11:$A$260, MATCH(0, IF(ISBLANK('Annex 2 EHV charges'!$A$11:$A$260),1, COUNTIF(A$4:$A93, 'Annex 2 EHV charges'!$A$11:$A$260)), 0)),"")</f>
        <v/>
      </c>
      <c r="B94" s="88" t="str">
        <f>IF($A94="","",VLOOKUP($A94,'Annex 2 EHV charges'!$A:$O,2,0))</f>
        <v/>
      </c>
      <c r="C94" s="89" t="str">
        <f>IF($A94="","",VLOOKUP($A94,'Annex 2 EHV charges'!$A:$O,3,0))</f>
        <v/>
      </c>
      <c r="D94" s="88" t="str">
        <f>IF($A94="","",VLOOKUP($A94,'Annex 2 EHV charges'!$A:$O,7,0))</f>
        <v/>
      </c>
      <c r="E94" s="93" t="str">
        <f>IFERROR(IF(VLOOKUP($A94,'Annex 2 EHV charges'!$A:$O,8,FALSE)=0,"",VLOOKUP($A94,'Annex 2 EHV charges'!$A:$O,8,FALSE)),"")</f>
        <v/>
      </c>
      <c r="F94" s="94" t="str">
        <f>IFERROR(IF(VLOOKUP($A94,'Annex 2 EHV charges'!$A:$O,9,FALSE)=0,"",VLOOKUP($A94,'Annex 2 EHV charges'!$A:$O,9,FALSE)),"")</f>
        <v/>
      </c>
      <c r="G94" s="95" t="str">
        <f>IFERROR(IF(VLOOKUP($A94,'Annex 2 EHV charges'!$A:$O,10,FALSE)=0,"",VLOOKUP($A94,'Annex 2 EHV charges'!$A:$O,10,FALSE)),"")</f>
        <v/>
      </c>
      <c r="H94" s="95" t="str">
        <f>IFERROR(IF(VLOOKUP($A94,'Annex 2 EHV charges'!$A:$O,11,FALSE)=0,"",VLOOKUP($A94,'Annex 2 EHV charges'!$A:$O,11,FALSE)),"")</f>
        <v/>
      </c>
    </row>
    <row r="95" spans="1:8" ht="12.75" customHeight="1" x14ac:dyDescent="0.25">
      <c r="A95" s="88" t="str">
        <f t="array" ref="A95">IFERROR(INDEX('Annex 2 EHV charges'!$A$11:$A$260, MATCH(0, IF(ISBLANK('Annex 2 EHV charges'!$A$11:$A$260),1, COUNTIF(A$4:$A94, 'Annex 2 EHV charges'!$A$11:$A$260)), 0)),"")</f>
        <v/>
      </c>
      <c r="B95" s="88" t="str">
        <f>IF($A95="","",VLOOKUP($A95,'Annex 2 EHV charges'!$A:$O,2,0))</f>
        <v/>
      </c>
      <c r="C95" s="89" t="str">
        <f>IF($A95="","",VLOOKUP($A95,'Annex 2 EHV charges'!$A:$O,3,0))</f>
        <v/>
      </c>
      <c r="D95" s="88" t="str">
        <f>IF($A95="","",VLOOKUP($A95,'Annex 2 EHV charges'!$A:$O,7,0))</f>
        <v/>
      </c>
      <c r="E95" s="93" t="str">
        <f>IFERROR(IF(VLOOKUP($A95,'Annex 2 EHV charges'!$A:$O,8,FALSE)=0,"",VLOOKUP($A95,'Annex 2 EHV charges'!$A:$O,8,FALSE)),"")</f>
        <v/>
      </c>
      <c r="F95" s="94" t="str">
        <f>IFERROR(IF(VLOOKUP($A95,'Annex 2 EHV charges'!$A:$O,9,FALSE)=0,"",VLOOKUP($A95,'Annex 2 EHV charges'!$A:$O,9,FALSE)),"")</f>
        <v/>
      </c>
      <c r="G95" s="95" t="str">
        <f>IFERROR(IF(VLOOKUP($A95,'Annex 2 EHV charges'!$A:$O,10,FALSE)=0,"",VLOOKUP($A95,'Annex 2 EHV charges'!$A:$O,10,FALSE)),"")</f>
        <v/>
      </c>
      <c r="H95" s="95" t="str">
        <f>IFERROR(IF(VLOOKUP($A95,'Annex 2 EHV charges'!$A:$O,11,FALSE)=0,"",VLOOKUP($A95,'Annex 2 EHV charges'!$A:$O,11,FALSE)),"")</f>
        <v/>
      </c>
    </row>
    <row r="96" spans="1:8" ht="12.75" customHeight="1" x14ac:dyDescent="0.25">
      <c r="A96" s="88" t="str">
        <f t="array" ref="A96">IFERROR(INDEX('Annex 2 EHV charges'!$A$11:$A$260, MATCH(0, IF(ISBLANK('Annex 2 EHV charges'!$A$11:$A$260),1, COUNTIF(A$4:$A95, 'Annex 2 EHV charges'!$A$11:$A$260)), 0)),"")</f>
        <v/>
      </c>
      <c r="B96" s="88" t="str">
        <f>IF($A96="","",VLOOKUP($A96,'Annex 2 EHV charges'!$A:$O,2,0))</f>
        <v/>
      </c>
      <c r="C96" s="89" t="str">
        <f>IF($A96="","",VLOOKUP($A96,'Annex 2 EHV charges'!$A:$O,3,0))</f>
        <v/>
      </c>
      <c r="D96" s="88" t="str">
        <f>IF($A96="","",VLOOKUP($A96,'Annex 2 EHV charges'!$A:$O,7,0))</f>
        <v/>
      </c>
      <c r="E96" s="93" t="str">
        <f>IFERROR(IF(VLOOKUP($A96,'Annex 2 EHV charges'!$A:$O,8,FALSE)=0,"",VLOOKUP($A96,'Annex 2 EHV charges'!$A:$O,8,FALSE)),"")</f>
        <v/>
      </c>
      <c r="F96" s="94" t="str">
        <f>IFERROR(IF(VLOOKUP($A96,'Annex 2 EHV charges'!$A:$O,9,FALSE)=0,"",VLOOKUP($A96,'Annex 2 EHV charges'!$A:$O,9,FALSE)),"")</f>
        <v/>
      </c>
      <c r="G96" s="95" t="str">
        <f>IFERROR(IF(VLOOKUP($A96,'Annex 2 EHV charges'!$A:$O,10,FALSE)=0,"",VLOOKUP($A96,'Annex 2 EHV charges'!$A:$O,10,FALSE)),"")</f>
        <v/>
      </c>
      <c r="H96" s="95" t="str">
        <f>IFERROR(IF(VLOOKUP($A96,'Annex 2 EHV charges'!$A:$O,11,FALSE)=0,"",VLOOKUP($A96,'Annex 2 EHV charges'!$A:$O,11,FALSE)),"")</f>
        <v/>
      </c>
    </row>
    <row r="97" spans="1:8" ht="12.75" customHeight="1" x14ac:dyDescent="0.25">
      <c r="A97" s="88" t="str">
        <f t="array" ref="A97">IFERROR(INDEX('Annex 2 EHV charges'!$A$11:$A$260, MATCH(0, IF(ISBLANK('Annex 2 EHV charges'!$A$11:$A$260),1, COUNTIF(A$4:$A96, 'Annex 2 EHV charges'!$A$11:$A$260)), 0)),"")</f>
        <v/>
      </c>
      <c r="B97" s="88" t="str">
        <f>IF($A97="","",VLOOKUP($A97,'Annex 2 EHV charges'!$A:$O,2,0))</f>
        <v/>
      </c>
      <c r="C97" s="89" t="str">
        <f>IF($A97="","",VLOOKUP($A97,'Annex 2 EHV charges'!$A:$O,3,0))</f>
        <v/>
      </c>
      <c r="D97" s="88" t="str">
        <f>IF($A97="","",VLOOKUP($A97,'Annex 2 EHV charges'!$A:$O,7,0))</f>
        <v/>
      </c>
      <c r="E97" s="93" t="str">
        <f>IFERROR(IF(VLOOKUP($A97,'Annex 2 EHV charges'!$A:$O,8,FALSE)=0,"",VLOOKUP($A97,'Annex 2 EHV charges'!$A:$O,8,FALSE)),"")</f>
        <v/>
      </c>
      <c r="F97" s="94" t="str">
        <f>IFERROR(IF(VLOOKUP($A97,'Annex 2 EHV charges'!$A:$O,9,FALSE)=0,"",VLOOKUP($A97,'Annex 2 EHV charges'!$A:$O,9,FALSE)),"")</f>
        <v/>
      </c>
      <c r="G97" s="95" t="str">
        <f>IFERROR(IF(VLOOKUP($A97,'Annex 2 EHV charges'!$A:$O,10,FALSE)=0,"",VLOOKUP($A97,'Annex 2 EHV charges'!$A:$O,10,FALSE)),"")</f>
        <v/>
      </c>
      <c r="H97" s="95" t="str">
        <f>IFERROR(IF(VLOOKUP($A97,'Annex 2 EHV charges'!$A:$O,11,FALSE)=0,"",VLOOKUP($A97,'Annex 2 EHV charges'!$A:$O,11,FALSE)),"")</f>
        <v/>
      </c>
    </row>
    <row r="98" spans="1:8" ht="12.75" customHeight="1" x14ac:dyDescent="0.25">
      <c r="A98" s="88" t="str">
        <f t="array" ref="A98">IFERROR(INDEX('Annex 2 EHV charges'!$A$11:$A$260, MATCH(0, IF(ISBLANK('Annex 2 EHV charges'!$A$11:$A$260),1, COUNTIF(A$4:$A97, 'Annex 2 EHV charges'!$A$11:$A$260)), 0)),"")</f>
        <v/>
      </c>
      <c r="B98" s="88" t="str">
        <f>IF($A98="","",VLOOKUP($A98,'Annex 2 EHV charges'!$A:$O,2,0))</f>
        <v/>
      </c>
      <c r="C98" s="89" t="str">
        <f>IF($A98="","",VLOOKUP($A98,'Annex 2 EHV charges'!$A:$O,3,0))</f>
        <v/>
      </c>
      <c r="D98" s="88" t="str">
        <f>IF($A98="","",VLOOKUP($A98,'Annex 2 EHV charges'!$A:$O,7,0))</f>
        <v/>
      </c>
      <c r="E98" s="93" t="str">
        <f>IFERROR(IF(VLOOKUP($A98,'Annex 2 EHV charges'!$A:$O,8,FALSE)=0,"",VLOOKUP($A98,'Annex 2 EHV charges'!$A:$O,8,FALSE)),"")</f>
        <v/>
      </c>
      <c r="F98" s="94" t="str">
        <f>IFERROR(IF(VLOOKUP($A98,'Annex 2 EHV charges'!$A:$O,9,FALSE)=0,"",VLOOKUP($A98,'Annex 2 EHV charges'!$A:$O,9,FALSE)),"")</f>
        <v/>
      </c>
      <c r="G98" s="95" t="str">
        <f>IFERROR(IF(VLOOKUP($A98,'Annex 2 EHV charges'!$A:$O,10,FALSE)=0,"",VLOOKUP($A98,'Annex 2 EHV charges'!$A:$O,10,FALSE)),"")</f>
        <v/>
      </c>
      <c r="H98" s="95" t="str">
        <f>IFERROR(IF(VLOOKUP($A98,'Annex 2 EHV charges'!$A:$O,11,FALSE)=0,"",VLOOKUP($A98,'Annex 2 EHV charges'!$A:$O,11,FALSE)),"")</f>
        <v/>
      </c>
    </row>
    <row r="99" spans="1:8" ht="12.75" customHeight="1" x14ac:dyDescent="0.25">
      <c r="A99" s="88" t="str">
        <f t="array" ref="A99">IFERROR(INDEX('Annex 2 EHV charges'!$A$11:$A$260, MATCH(0, IF(ISBLANK('Annex 2 EHV charges'!$A$11:$A$260),1, COUNTIF(A$4:$A98, 'Annex 2 EHV charges'!$A$11:$A$260)), 0)),"")</f>
        <v/>
      </c>
      <c r="B99" s="88" t="str">
        <f>IF($A99="","",VLOOKUP($A99,'Annex 2 EHV charges'!$A:$O,2,0))</f>
        <v/>
      </c>
      <c r="C99" s="89" t="str">
        <f>IF($A99="","",VLOOKUP($A99,'Annex 2 EHV charges'!$A:$O,3,0))</f>
        <v/>
      </c>
      <c r="D99" s="88" t="str">
        <f>IF($A99="","",VLOOKUP($A99,'Annex 2 EHV charges'!$A:$O,7,0))</f>
        <v/>
      </c>
      <c r="E99" s="93" t="str">
        <f>IFERROR(IF(VLOOKUP($A99,'Annex 2 EHV charges'!$A:$O,8,FALSE)=0,"",VLOOKUP($A99,'Annex 2 EHV charges'!$A:$O,8,FALSE)),"")</f>
        <v/>
      </c>
      <c r="F99" s="94" t="str">
        <f>IFERROR(IF(VLOOKUP($A99,'Annex 2 EHV charges'!$A:$O,9,FALSE)=0,"",VLOOKUP($A99,'Annex 2 EHV charges'!$A:$O,9,FALSE)),"")</f>
        <v/>
      </c>
      <c r="G99" s="95" t="str">
        <f>IFERROR(IF(VLOOKUP($A99,'Annex 2 EHV charges'!$A:$O,10,FALSE)=0,"",VLOOKUP($A99,'Annex 2 EHV charges'!$A:$O,10,FALSE)),"")</f>
        <v/>
      </c>
      <c r="H99" s="95" t="str">
        <f>IFERROR(IF(VLOOKUP($A99,'Annex 2 EHV charges'!$A:$O,11,FALSE)=0,"",VLOOKUP($A99,'Annex 2 EHV charges'!$A:$O,11,FALSE)),"")</f>
        <v/>
      </c>
    </row>
    <row r="100" spans="1:8" ht="12.75" customHeight="1" x14ac:dyDescent="0.25">
      <c r="A100" s="88" t="str">
        <f t="array" ref="A100">IFERROR(INDEX('Annex 2 EHV charges'!$A$11:$A$260, MATCH(0, IF(ISBLANK('Annex 2 EHV charges'!$A$11:$A$260),1, COUNTIF(A$4:$A99, 'Annex 2 EHV charges'!$A$11:$A$260)), 0)),"")</f>
        <v/>
      </c>
      <c r="B100" s="88" t="str">
        <f>IF($A100="","",VLOOKUP($A100,'Annex 2 EHV charges'!$A:$O,2,0))</f>
        <v/>
      </c>
      <c r="C100" s="89" t="str">
        <f>IF($A100="","",VLOOKUP($A100,'Annex 2 EHV charges'!$A:$O,3,0))</f>
        <v/>
      </c>
      <c r="D100" s="88" t="str">
        <f>IF($A100="","",VLOOKUP($A100,'Annex 2 EHV charges'!$A:$O,7,0))</f>
        <v/>
      </c>
      <c r="E100" s="93" t="str">
        <f>IFERROR(IF(VLOOKUP($A100,'Annex 2 EHV charges'!$A:$O,8,FALSE)=0,"",VLOOKUP($A100,'Annex 2 EHV charges'!$A:$O,8,FALSE)),"")</f>
        <v/>
      </c>
      <c r="F100" s="94" t="str">
        <f>IFERROR(IF(VLOOKUP($A100,'Annex 2 EHV charges'!$A:$O,9,FALSE)=0,"",VLOOKUP($A100,'Annex 2 EHV charges'!$A:$O,9,FALSE)),"")</f>
        <v/>
      </c>
      <c r="G100" s="95" t="str">
        <f>IFERROR(IF(VLOOKUP($A100,'Annex 2 EHV charges'!$A:$O,10,FALSE)=0,"",VLOOKUP($A100,'Annex 2 EHV charges'!$A:$O,10,FALSE)),"")</f>
        <v/>
      </c>
      <c r="H100" s="95" t="str">
        <f>IFERROR(IF(VLOOKUP($A100,'Annex 2 EHV charges'!$A:$O,11,FALSE)=0,"",VLOOKUP($A100,'Annex 2 EHV charges'!$A:$O,11,FALSE)),"")</f>
        <v/>
      </c>
    </row>
    <row r="101" spans="1:8" ht="12.75" customHeight="1" x14ac:dyDescent="0.25">
      <c r="A101" s="88" t="str">
        <f t="array" ref="A101">IFERROR(INDEX('Annex 2 EHV charges'!$A$11:$A$260, MATCH(0, IF(ISBLANK('Annex 2 EHV charges'!$A$11:$A$260),1, COUNTIF(A$4:$A100, 'Annex 2 EHV charges'!$A$11:$A$260)), 0)),"")</f>
        <v/>
      </c>
      <c r="B101" s="88" t="str">
        <f>IF($A101="","",VLOOKUP($A101,'Annex 2 EHV charges'!$A:$O,2,0))</f>
        <v/>
      </c>
      <c r="C101" s="89" t="str">
        <f>IF($A101="","",VLOOKUP($A101,'Annex 2 EHV charges'!$A:$O,3,0))</f>
        <v/>
      </c>
      <c r="D101" s="88" t="str">
        <f>IF($A101="","",VLOOKUP($A101,'Annex 2 EHV charges'!$A:$O,7,0))</f>
        <v/>
      </c>
      <c r="E101" s="93" t="str">
        <f>IFERROR(IF(VLOOKUP($A101,'Annex 2 EHV charges'!$A:$O,8,FALSE)=0,"",VLOOKUP($A101,'Annex 2 EHV charges'!$A:$O,8,FALSE)),"")</f>
        <v/>
      </c>
      <c r="F101" s="94" t="str">
        <f>IFERROR(IF(VLOOKUP($A101,'Annex 2 EHV charges'!$A:$O,9,FALSE)=0,"",VLOOKUP($A101,'Annex 2 EHV charges'!$A:$O,9,FALSE)),"")</f>
        <v/>
      </c>
      <c r="G101" s="95" t="str">
        <f>IFERROR(IF(VLOOKUP($A101,'Annex 2 EHV charges'!$A:$O,10,FALSE)=0,"",VLOOKUP($A101,'Annex 2 EHV charges'!$A:$O,10,FALSE)),"")</f>
        <v/>
      </c>
      <c r="H101" s="95" t="str">
        <f>IFERROR(IF(VLOOKUP($A101,'Annex 2 EHV charges'!$A:$O,11,FALSE)=0,"",VLOOKUP($A101,'Annex 2 EHV charges'!$A:$O,11,FALSE)),"")</f>
        <v/>
      </c>
    </row>
    <row r="102" spans="1:8" ht="12.75" customHeight="1" x14ac:dyDescent="0.25">
      <c r="A102" s="88" t="str">
        <f t="array" ref="A102">IFERROR(INDEX('Annex 2 EHV charges'!$A$11:$A$260, MATCH(0, IF(ISBLANK('Annex 2 EHV charges'!$A$11:$A$260),1, COUNTIF(A$4:$A101, 'Annex 2 EHV charges'!$A$11:$A$260)), 0)),"")</f>
        <v/>
      </c>
      <c r="B102" s="88" t="str">
        <f>IF($A102="","",VLOOKUP($A102,'Annex 2 EHV charges'!$A:$O,2,0))</f>
        <v/>
      </c>
      <c r="C102" s="89" t="str">
        <f>IF($A102="","",VLOOKUP($A102,'Annex 2 EHV charges'!$A:$O,3,0))</f>
        <v/>
      </c>
      <c r="D102" s="88" t="str">
        <f>IF($A102="","",VLOOKUP($A102,'Annex 2 EHV charges'!$A:$O,7,0))</f>
        <v/>
      </c>
      <c r="E102" s="93" t="str">
        <f>IFERROR(IF(VLOOKUP($A102,'Annex 2 EHV charges'!$A:$O,8,FALSE)=0,"",VLOOKUP($A102,'Annex 2 EHV charges'!$A:$O,8,FALSE)),"")</f>
        <v/>
      </c>
      <c r="F102" s="94" t="str">
        <f>IFERROR(IF(VLOOKUP($A102,'Annex 2 EHV charges'!$A:$O,9,FALSE)=0,"",VLOOKUP($A102,'Annex 2 EHV charges'!$A:$O,9,FALSE)),"")</f>
        <v/>
      </c>
      <c r="G102" s="95" t="str">
        <f>IFERROR(IF(VLOOKUP($A102,'Annex 2 EHV charges'!$A:$O,10,FALSE)=0,"",VLOOKUP($A102,'Annex 2 EHV charges'!$A:$O,10,FALSE)),"")</f>
        <v/>
      </c>
      <c r="H102" s="95" t="str">
        <f>IFERROR(IF(VLOOKUP($A102,'Annex 2 EHV charges'!$A:$O,11,FALSE)=0,"",VLOOKUP($A102,'Annex 2 EHV charges'!$A:$O,11,FALSE)),"")</f>
        <v/>
      </c>
    </row>
    <row r="103" spans="1:8" ht="12.75" customHeight="1" x14ac:dyDescent="0.25">
      <c r="A103" s="88" t="str">
        <f t="array" ref="A103">IFERROR(INDEX('Annex 2 EHV charges'!$A$11:$A$260, MATCH(0, IF(ISBLANK('Annex 2 EHV charges'!$A$11:$A$260),1, COUNTIF(A$4:$A102, 'Annex 2 EHV charges'!$A$11:$A$260)), 0)),"")</f>
        <v/>
      </c>
      <c r="B103" s="88" t="str">
        <f>IF($A103="","",VLOOKUP($A103,'Annex 2 EHV charges'!$A:$O,2,0))</f>
        <v/>
      </c>
      <c r="C103" s="89" t="str">
        <f>IF($A103="","",VLOOKUP($A103,'Annex 2 EHV charges'!$A:$O,3,0))</f>
        <v/>
      </c>
      <c r="D103" s="88" t="str">
        <f>IF($A103="","",VLOOKUP($A103,'Annex 2 EHV charges'!$A:$O,7,0))</f>
        <v/>
      </c>
      <c r="E103" s="93" t="str">
        <f>IFERROR(IF(VLOOKUP($A103,'Annex 2 EHV charges'!$A:$O,8,FALSE)=0,"",VLOOKUP($A103,'Annex 2 EHV charges'!$A:$O,8,FALSE)),"")</f>
        <v/>
      </c>
      <c r="F103" s="94" t="str">
        <f>IFERROR(IF(VLOOKUP($A103,'Annex 2 EHV charges'!$A:$O,9,FALSE)=0,"",VLOOKUP($A103,'Annex 2 EHV charges'!$A:$O,9,FALSE)),"")</f>
        <v/>
      </c>
      <c r="G103" s="95" t="str">
        <f>IFERROR(IF(VLOOKUP($A103,'Annex 2 EHV charges'!$A:$O,10,FALSE)=0,"",VLOOKUP($A103,'Annex 2 EHV charges'!$A:$O,10,FALSE)),"")</f>
        <v/>
      </c>
      <c r="H103" s="95" t="str">
        <f>IFERROR(IF(VLOOKUP($A103,'Annex 2 EHV charges'!$A:$O,11,FALSE)=0,"",VLOOKUP($A103,'Annex 2 EHV charges'!$A:$O,11,FALSE)),"")</f>
        <v/>
      </c>
    </row>
    <row r="104" spans="1:8" ht="12.75" customHeight="1" x14ac:dyDescent="0.25">
      <c r="A104" s="88" t="str">
        <f t="array" ref="A104">IFERROR(INDEX('Annex 2 EHV charges'!$A$11:$A$260, MATCH(0, IF(ISBLANK('Annex 2 EHV charges'!$A$11:$A$260),1, COUNTIF(A$4:$A103, 'Annex 2 EHV charges'!$A$11:$A$260)), 0)),"")</f>
        <v/>
      </c>
      <c r="B104" s="88" t="str">
        <f>IF($A104="","",VLOOKUP($A104,'Annex 2 EHV charges'!$A:$O,2,0))</f>
        <v/>
      </c>
      <c r="C104" s="89" t="str">
        <f>IF($A104="","",VLOOKUP($A104,'Annex 2 EHV charges'!$A:$O,3,0))</f>
        <v/>
      </c>
      <c r="D104" s="88" t="str">
        <f>IF($A104="","",VLOOKUP($A104,'Annex 2 EHV charges'!$A:$O,7,0))</f>
        <v/>
      </c>
      <c r="E104" s="93" t="str">
        <f>IFERROR(IF(VLOOKUP($A104,'Annex 2 EHV charges'!$A:$O,8,FALSE)=0,"",VLOOKUP($A104,'Annex 2 EHV charges'!$A:$O,8,FALSE)),"")</f>
        <v/>
      </c>
      <c r="F104" s="94" t="str">
        <f>IFERROR(IF(VLOOKUP($A104,'Annex 2 EHV charges'!$A:$O,9,FALSE)=0,"",VLOOKUP($A104,'Annex 2 EHV charges'!$A:$O,9,FALSE)),"")</f>
        <v/>
      </c>
      <c r="G104" s="95" t="str">
        <f>IFERROR(IF(VLOOKUP($A104,'Annex 2 EHV charges'!$A:$O,10,FALSE)=0,"",VLOOKUP($A104,'Annex 2 EHV charges'!$A:$O,10,FALSE)),"")</f>
        <v/>
      </c>
      <c r="H104" s="95" t="str">
        <f>IFERROR(IF(VLOOKUP($A104,'Annex 2 EHV charges'!$A:$O,11,FALSE)=0,"",VLOOKUP($A104,'Annex 2 EHV charges'!$A:$O,11,FALSE)),"")</f>
        <v/>
      </c>
    </row>
    <row r="105" spans="1:8" ht="12.75" customHeight="1" x14ac:dyDescent="0.25">
      <c r="A105" s="88" t="str">
        <f t="array" ref="A105">IFERROR(INDEX('Annex 2 EHV charges'!$A$11:$A$260, MATCH(0, IF(ISBLANK('Annex 2 EHV charges'!$A$11:$A$260),1, COUNTIF(A$4:$A104, 'Annex 2 EHV charges'!$A$11:$A$260)), 0)),"")</f>
        <v/>
      </c>
      <c r="B105" s="88" t="str">
        <f>IF($A105="","",VLOOKUP($A105,'Annex 2 EHV charges'!$A:$O,2,0))</f>
        <v/>
      </c>
      <c r="C105" s="89" t="str">
        <f>IF($A105="","",VLOOKUP($A105,'Annex 2 EHV charges'!$A:$O,3,0))</f>
        <v/>
      </c>
      <c r="D105" s="88" t="str">
        <f>IF($A105="","",VLOOKUP($A105,'Annex 2 EHV charges'!$A:$O,7,0))</f>
        <v/>
      </c>
      <c r="E105" s="93" t="str">
        <f>IFERROR(IF(VLOOKUP($A105,'Annex 2 EHV charges'!$A:$O,8,FALSE)=0,"",VLOOKUP($A105,'Annex 2 EHV charges'!$A:$O,8,FALSE)),"")</f>
        <v/>
      </c>
      <c r="F105" s="94" t="str">
        <f>IFERROR(IF(VLOOKUP($A105,'Annex 2 EHV charges'!$A:$O,9,FALSE)=0,"",VLOOKUP($A105,'Annex 2 EHV charges'!$A:$O,9,FALSE)),"")</f>
        <v/>
      </c>
      <c r="G105" s="95" t="str">
        <f>IFERROR(IF(VLOOKUP($A105,'Annex 2 EHV charges'!$A:$O,10,FALSE)=0,"",VLOOKUP($A105,'Annex 2 EHV charges'!$A:$O,10,FALSE)),"")</f>
        <v/>
      </c>
      <c r="H105" s="95" t="str">
        <f>IFERROR(IF(VLOOKUP($A105,'Annex 2 EHV charges'!$A:$O,11,FALSE)=0,"",VLOOKUP($A105,'Annex 2 EHV charges'!$A:$O,11,FALSE)),"")</f>
        <v/>
      </c>
    </row>
    <row r="106" spans="1:8" ht="12.75" customHeight="1" x14ac:dyDescent="0.25">
      <c r="A106" s="88" t="str">
        <f t="array" ref="A106">IFERROR(INDEX('Annex 2 EHV charges'!$A$11:$A$260, MATCH(0, IF(ISBLANK('Annex 2 EHV charges'!$A$11:$A$260),1, COUNTIF(A$4:$A105, 'Annex 2 EHV charges'!$A$11:$A$260)), 0)),"")</f>
        <v/>
      </c>
      <c r="B106" s="88" t="str">
        <f>IF($A106="","",VLOOKUP($A106,'Annex 2 EHV charges'!$A:$O,2,0))</f>
        <v/>
      </c>
      <c r="C106" s="89" t="str">
        <f>IF($A106="","",VLOOKUP($A106,'Annex 2 EHV charges'!$A:$O,3,0))</f>
        <v/>
      </c>
      <c r="D106" s="88" t="str">
        <f>IF($A106="","",VLOOKUP($A106,'Annex 2 EHV charges'!$A:$O,7,0))</f>
        <v/>
      </c>
      <c r="E106" s="93" t="str">
        <f>IFERROR(IF(VLOOKUP($A106,'Annex 2 EHV charges'!$A:$O,8,FALSE)=0,"",VLOOKUP($A106,'Annex 2 EHV charges'!$A:$O,8,FALSE)),"")</f>
        <v/>
      </c>
      <c r="F106" s="94" t="str">
        <f>IFERROR(IF(VLOOKUP($A106,'Annex 2 EHV charges'!$A:$O,9,FALSE)=0,"",VLOOKUP($A106,'Annex 2 EHV charges'!$A:$O,9,FALSE)),"")</f>
        <v/>
      </c>
      <c r="G106" s="95" t="str">
        <f>IFERROR(IF(VLOOKUP($A106,'Annex 2 EHV charges'!$A:$O,10,FALSE)=0,"",VLOOKUP($A106,'Annex 2 EHV charges'!$A:$O,10,FALSE)),"")</f>
        <v/>
      </c>
      <c r="H106" s="95" t="str">
        <f>IFERROR(IF(VLOOKUP($A106,'Annex 2 EHV charges'!$A:$O,11,FALSE)=0,"",VLOOKUP($A106,'Annex 2 EHV charges'!$A:$O,11,FALSE)),"")</f>
        <v/>
      </c>
    </row>
    <row r="107" spans="1:8" ht="12.75" customHeight="1" x14ac:dyDescent="0.25">
      <c r="A107" s="88" t="str">
        <f t="array" ref="A107">IFERROR(INDEX('Annex 2 EHV charges'!$A$11:$A$260, MATCH(0, IF(ISBLANK('Annex 2 EHV charges'!$A$11:$A$260),1, COUNTIF(A$4:$A106, 'Annex 2 EHV charges'!$A$11:$A$260)), 0)),"")</f>
        <v/>
      </c>
      <c r="B107" s="88" t="str">
        <f>IF($A107="","",VLOOKUP($A107,'Annex 2 EHV charges'!$A:$O,2,0))</f>
        <v/>
      </c>
      <c r="C107" s="89" t="str">
        <f>IF($A107="","",VLOOKUP($A107,'Annex 2 EHV charges'!$A:$O,3,0))</f>
        <v/>
      </c>
      <c r="D107" s="88" t="str">
        <f>IF($A107="","",VLOOKUP($A107,'Annex 2 EHV charges'!$A:$O,7,0))</f>
        <v/>
      </c>
      <c r="E107" s="93" t="str">
        <f>IFERROR(IF(VLOOKUP($A107,'Annex 2 EHV charges'!$A:$O,8,FALSE)=0,"",VLOOKUP($A107,'Annex 2 EHV charges'!$A:$O,8,FALSE)),"")</f>
        <v/>
      </c>
      <c r="F107" s="94" t="str">
        <f>IFERROR(IF(VLOOKUP($A107,'Annex 2 EHV charges'!$A:$O,9,FALSE)=0,"",VLOOKUP($A107,'Annex 2 EHV charges'!$A:$O,9,FALSE)),"")</f>
        <v/>
      </c>
      <c r="G107" s="95" t="str">
        <f>IFERROR(IF(VLOOKUP($A107,'Annex 2 EHV charges'!$A:$O,10,FALSE)=0,"",VLOOKUP($A107,'Annex 2 EHV charges'!$A:$O,10,FALSE)),"")</f>
        <v/>
      </c>
      <c r="H107" s="95" t="str">
        <f>IFERROR(IF(VLOOKUP($A107,'Annex 2 EHV charges'!$A:$O,11,FALSE)=0,"",VLOOKUP($A107,'Annex 2 EHV charges'!$A:$O,11,FALSE)),"")</f>
        <v/>
      </c>
    </row>
    <row r="108" spans="1:8" ht="12.75" customHeight="1" x14ac:dyDescent="0.25">
      <c r="A108" s="88" t="str">
        <f t="array" ref="A108">IFERROR(INDEX('Annex 2 EHV charges'!$A$11:$A$260, MATCH(0, IF(ISBLANK('Annex 2 EHV charges'!$A$11:$A$260),1, COUNTIF(A$4:$A107, 'Annex 2 EHV charges'!$A$11:$A$260)), 0)),"")</f>
        <v/>
      </c>
      <c r="B108" s="88" t="str">
        <f>IF($A108="","",VLOOKUP($A108,'Annex 2 EHV charges'!$A:$O,2,0))</f>
        <v/>
      </c>
      <c r="C108" s="89" t="str">
        <f>IF($A108="","",VLOOKUP($A108,'Annex 2 EHV charges'!$A:$O,3,0))</f>
        <v/>
      </c>
      <c r="D108" s="88" t="str">
        <f>IF($A108="","",VLOOKUP($A108,'Annex 2 EHV charges'!$A:$O,7,0))</f>
        <v/>
      </c>
      <c r="E108" s="93" t="str">
        <f>IFERROR(IF(VLOOKUP($A108,'Annex 2 EHV charges'!$A:$O,8,FALSE)=0,"",VLOOKUP($A108,'Annex 2 EHV charges'!$A:$O,8,FALSE)),"")</f>
        <v/>
      </c>
      <c r="F108" s="94" t="str">
        <f>IFERROR(IF(VLOOKUP($A108,'Annex 2 EHV charges'!$A:$O,9,FALSE)=0,"",VLOOKUP($A108,'Annex 2 EHV charges'!$A:$O,9,FALSE)),"")</f>
        <v/>
      </c>
      <c r="G108" s="95" t="str">
        <f>IFERROR(IF(VLOOKUP($A108,'Annex 2 EHV charges'!$A:$O,10,FALSE)=0,"",VLOOKUP($A108,'Annex 2 EHV charges'!$A:$O,10,FALSE)),"")</f>
        <v/>
      </c>
      <c r="H108" s="95" t="str">
        <f>IFERROR(IF(VLOOKUP($A108,'Annex 2 EHV charges'!$A:$O,11,FALSE)=0,"",VLOOKUP($A108,'Annex 2 EHV charges'!$A:$O,11,FALSE)),"")</f>
        <v/>
      </c>
    </row>
    <row r="109" spans="1:8" ht="12.75" customHeight="1" x14ac:dyDescent="0.25">
      <c r="A109" s="88" t="str">
        <f t="array" ref="A109">IFERROR(INDEX('Annex 2 EHV charges'!$A$11:$A$260, MATCH(0, IF(ISBLANK('Annex 2 EHV charges'!$A$11:$A$260),1, COUNTIF(A$4:$A108, 'Annex 2 EHV charges'!$A$11:$A$260)), 0)),"")</f>
        <v/>
      </c>
      <c r="B109" s="88" t="str">
        <f>IF($A109="","",VLOOKUP($A109,'Annex 2 EHV charges'!$A:$O,2,0))</f>
        <v/>
      </c>
      <c r="C109" s="89" t="str">
        <f>IF($A109="","",VLOOKUP($A109,'Annex 2 EHV charges'!$A:$O,3,0))</f>
        <v/>
      </c>
      <c r="D109" s="88" t="str">
        <f>IF($A109="","",VLOOKUP($A109,'Annex 2 EHV charges'!$A:$O,7,0))</f>
        <v/>
      </c>
      <c r="E109" s="93" t="str">
        <f>IFERROR(IF(VLOOKUP($A109,'Annex 2 EHV charges'!$A:$O,8,FALSE)=0,"",VLOOKUP($A109,'Annex 2 EHV charges'!$A:$O,8,FALSE)),"")</f>
        <v/>
      </c>
      <c r="F109" s="94" t="str">
        <f>IFERROR(IF(VLOOKUP($A109,'Annex 2 EHV charges'!$A:$O,9,FALSE)=0,"",VLOOKUP($A109,'Annex 2 EHV charges'!$A:$O,9,FALSE)),"")</f>
        <v/>
      </c>
      <c r="G109" s="95" t="str">
        <f>IFERROR(IF(VLOOKUP($A109,'Annex 2 EHV charges'!$A:$O,10,FALSE)=0,"",VLOOKUP($A109,'Annex 2 EHV charges'!$A:$O,10,FALSE)),"")</f>
        <v/>
      </c>
      <c r="H109" s="95" t="str">
        <f>IFERROR(IF(VLOOKUP($A109,'Annex 2 EHV charges'!$A:$O,11,FALSE)=0,"",VLOOKUP($A109,'Annex 2 EHV charges'!$A:$O,11,FALSE)),"")</f>
        <v/>
      </c>
    </row>
    <row r="110" spans="1:8" ht="12.75" customHeight="1" x14ac:dyDescent="0.25">
      <c r="A110" s="88" t="str">
        <f t="array" ref="A110">IFERROR(INDEX('Annex 2 EHV charges'!$A$11:$A$260, MATCH(0, IF(ISBLANK('Annex 2 EHV charges'!$A$11:$A$260),1, COUNTIF(A$4:$A109, 'Annex 2 EHV charges'!$A$11:$A$260)), 0)),"")</f>
        <v/>
      </c>
      <c r="B110" s="88" t="str">
        <f>IF($A110="","",VLOOKUP($A110,'Annex 2 EHV charges'!$A:$O,2,0))</f>
        <v/>
      </c>
      <c r="C110" s="89" t="str">
        <f>IF($A110="","",VLOOKUP($A110,'Annex 2 EHV charges'!$A:$O,3,0))</f>
        <v/>
      </c>
      <c r="D110" s="88" t="str">
        <f>IF($A110="","",VLOOKUP($A110,'Annex 2 EHV charges'!$A:$O,7,0))</f>
        <v/>
      </c>
      <c r="E110" s="93" t="str">
        <f>IFERROR(IF(VLOOKUP($A110,'Annex 2 EHV charges'!$A:$O,8,FALSE)=0,"",VLOOKUP($A110,'Annex 2 EHV charges'!$A:$O,8,FALSE)),"")</f>
        <v/>
      </c>
      <c r="F110" s="94" t="str">
        <f>IFERROR(IF(VLOOKUP($A110,'Annex 2 EHV charges'!$A:$O,9,FALSE)=0,"",VLOOKUP($A110,'Annex 2 EHV charges'!$A:$O,9,FALSE)),"")</f>
        <v/>
      </c>
      <c r="G110" s="95" t="str">
        <f>IFERROR(IF(VLOOKUP($A110,'Annex 2 EHV charges'!$A:$O,10,FALSE)=0,"",VLOOKUP($A110,'Annex 2 EHV charges'!$A:$O,10,FALSE)),"")</f>
        <v/>
      </c>
      <c r="H110" s="95" t="str">
        <f>IFERROR(IF(VLOOKUP($A110,'Annex 2 EHV charges'!$A:$O,11,FALSE)=0,"",VLOOKUP($A110,'Annex 2 EHV charges'!$A:$O,11,FALSE)),"")</f>
        <v/>
      </c>
    </row>
    <row r="111" spans="1:8" ht="12.75" customHeight="1" x14ac:dyDescent="0.25">
      <c r="A111" s="88" t="str">
        <f t="array" ref="A111">IFERROR(INDEX('Annex 2 EHV charges'!$A$11:$A$260, MATCH(0, IF(ISBLANK('Annex 2 EHV charges'!$A$11:$A$260),1, COUNTIF(A$4:$A110, 'Annex 2 EHV charges'!$A$11:$A$260)), 0)),"")</f>
        <v/>
      </c>
      <c r="B111" s="88" t="str">
        <f>IF($A111="","",VLOOKUP($A111,'Annex 2 EHV charges'!$A:$O,2,0))</f>
        <v/>
      </c>
      <c r="C111" s="89" t="str">
        <f>IF($A111="","",VLOOKUP($A111,'Annex 2 EHV charges'!$A:$O,3,0))</f>
        <v/>
      </c>
      <c r="D111" s="88" t="str">
        <f>IF($A111="","",VLOOKUP($A111,'Annex 2 EHV charges'!$A:$O,7,0))</f>
        <v/>
      </c>
      <c r="E111" s="93" t="str">
        <f>IFERROR(IF(VLOOKUP($A111,'Annex 2 EHV charges'!$A:$O,8,FALSE)=0,"",VLOOKUP($A111,'Annex 2 EHV charges'!$A:$O,8,FALSE)),"")</f>
        <v/>
      </c>
      <c r="F111" s="94" t="str">
        <f>IFERROR(IF(VLOOKUP($A111,'Annex 2 EHV charges'!$A:$O,9,FALSE)=0,"",VLOOKUP($A111,'Annex 2 EHV charges'!$A:$O,9,FALSE)),"")</f>
        <v/>
      </c>
      <c r="G111" s="95" t="str">
        <f>IFERROR(IF(VLOOKUP($A111,'Annex 2 EHV charges'!$A:$O,10,FALSE)=0,"",VLOOKUP($A111,'Annex 2 EHV charges'!$A:$O,10,FALSE)),"")</f>
        <v/>
      </c>
      <c r="H111" s="95" t="str">
        <f>IFERROR(IF(VLOOKUP($A111,'Annex 2 EHV charges'!$A:$O,11,FALSE)=0,"",VLOOKUP($A111,'Annex 2 EHV charges'!$A:$O,11,FALSE)),"")</f>
        <v/>
      </c>
    </row>
    <row r="112" spans="1:8" ht="12.75" customHeight="1" x14ac:dyDescent="0.25">
      <c r="A112" s="88" t="str">
        <f t="array" ref="A112">IFERROR(INDEX('Annex 2 EHV charges'!$A$11:$A$260, MATCH(0, IF(ISBLANK('Annex 2 EHV charges'!$A$11:$A$260),1, COUNTIF(A$4:$A111, 'Annex 2 EHV charges'!$A$11:$A$260)), 0)),"")</f>
        <v/>
      </c>
      <c r="B112" s="88" t="str">
        <f>IF($A112="","",VLOOKUP($A112,'Annex 2 EHV charges'!$A:$O,2,0))</f>
        <v/>
      </c>
      <c r="C112" s="89" t="str">
        <f>IF($A112="","",VLOOKUP($A112,'Annex 2 EHV charges'!$A:$O,3,0))</f>
        <v/>
      </c>
      <c r="D112" s="88" t="str">
        <f>IF($A112="","",VLOOKUP($A112,'Annex 2 EHV charges'!$A:$O,7,0))</f>
        <v/>
      </c>
      <c r="E112" s="93" t="str">
        <f>IFERROR(IF(VLOOKUP($A112,'Annex 2 EHV charges'!$A:$O,8,FALSE)=0,"",VLOOKUP($A112,'Annex 2 EHV charges'!$A:$O,8,FALSE)),"")</f>
        <v/>
      </c>
      <c r="F112" s="94" t="str">
        <f>IFERROR(IF(VLOOKUP($A112,'Annex 2 EHV charges'!$A:$O,9,FALSE)=0,"",VLOOKUP($A112,'Annex 2 EHV charges'!$A:$O,9,FALSE)),"")</f>
        <v/>
      </c>
      <c r="G112" s="95" t="str">
        <f>IFERROR(IF(VLOOKUP($A112,'Annex 2 EHV charges'!$A:$O,10,FALSE)=0,"",VLOOKUP($A112,'Annex 2 EHV charges'!$A:$O,10,FALSE)),"")</f>
        <v/>
      </c>
      <c r="H112" s="95" t="str">
        <f>IFERROR(IF(VLOOKUP($A112,'Annex 2 EHV charges'!$A:$O,11,FALSE)=0,"",VLOOKUP($A112,'Annex 2 EHV charges'!$A:$O,11,FALSE)),"")</f>
        <v/>
      </c>
    </row>
    <row r="113" spans="1:8" ht="12.75" customHeight="1" x14ac:dyDescent="0.25">
      <c r="A113" s="88" t="str">
        <f t="array" ref="A113">IFERROR(INDEX('Annex 2 EHV charges'!$A$11:$A$260, MATCH(0, IF(ISBLANK('Annex 2 EHV charges'!$A$11:$A$260),1, COUNTIF(A$4:$A112, 'Annex 2 EHV charges'!$A$11:$A$260)), 0)),"")</f>
        <v/>
      </c>
      <c r="B113" s="88" t="str">
        <f>IF($A113="","",VLOOKUP($A113,'Annex 2 EHV charges'!$A:$O,2,0))</f>
        <v/>
      </c>
      <c r="C113" s="89" t="str">
        <f>IF($A113="","",VLOOKUP($A113,'Annex 2 EHV charges'!$A:$O,3,0))</f>
        <v/>
      </c>
      <c r="D113" s="88" t="str">
        <f>IF($A113="","",VLOOKUP($A113,'Annex 2 EHV charges'!$A:$O,7,0))</f>
        <v/>
      </c>
      <c r="E113" s="93" t="str">
        <f>IFERROR(IF(VLOOKUP($A113,'Annex 2 EHV charges'!$A:$O,8,FALSE)=0,"",VLOOKUP($A113,'Annex 2 EHV charges'!$A:$O,8,FALSE)),"")</f>
        <v/>
      </c>
      <c r="F113" s="94" t="str">
        <f>IFERROR(IF(VLOOKUP($A113,'Annex 2 EHV charges'!$A:$O,9,FALSE)=0,"",VLOOKUP($A113,'Annex 2 EHV charges'!$A:$O,9,FALSE)),"")</f>
        <v/>
      </c>
      <c r="G113" s="95" t="str">
        <f>IFERROR(IF(VLOOKUP($A113,'Annex 2 EHV charges'!$A:$O,10,FALSE)=0,"",VLOOKUP($A113,'Annex 2 EHV charges'!$A:$O,10,FALSE)),"")</f>
        <v/>
      </c>
      <c r="H113" s="95" t="str">
        <f>IFERROR(IF(VLOOKUP($A113,'Annex 2 EHV charges'!$A:$O,11,FALSE)=0,"",VLOOKUP($A113,'Annex 2 EHV charges'!$A:$O,11,FALSE)),"")</f>
        <v/>
      </c>
    </row>
    <row r="114" spans="1:8" ht="12.75" customHeight="1" x14ac:dyDescent="0.25">
      <c r="A114" s="88" t="str">
        <f t="array" ref="A114">IFERROR(INDEX('Annex 2 EHV charges'!$A$11:$A$260, MATCH(0, IF(ISBLANK('Annex 2 EHV charges'!$A$11:$A$260),1, COUNTIF(A$4:$A113, 'Annex 2 EHV charges'!$A$11:$A$260)), 0)),"")</f>
        <v/>
      </c>
      <c r="B114" s="88" t="str">
        <f>IF($A114="","",VLOOKUP($A114,'Annex 2 EHV charges'!$A:$O,2,0))</f>
        <v/>
      </c>
      <c r="C114" s="89" t="str">
        <f>IF($A114="","",VLOOKUP($A114,'Annex 2 EHV charges'!$A:$O,3,0))</f>
        <v/>
      </c>
      <c r="D114" s="88" t="str">
        <f>IF($A114="","",VLOOKUP($A114,'Annex 2 EHV charges'!$A:$O,7,0))</f>
        <v/>
      </c>
      <c r="E114" s="93" t="str">
        <f>IFERROR(IF(VLOOKUP($A114,'Annex 2 EHV charges'!$A:$O,8,FALSE)=0,"",VLOOKUP($A114,'Annex 2 EHV charges'!$A:$O,8,FALSE)),"")</f>
        <v/>
      </c>
      <c r="F114" s="94" t="str">
        <f>IFERROR(IF(VLOOKUP($A114,'Annex 2 EHV charges'!$A:$O,9,FALSE)=0,"",VLOOKUP($A114,'Annex 2 EHV charges'!$A:$O,9,FALSE)),"")</f>
        <v/>
      </c>
      <c r="G114" s="95" t="str">
        <f>IFERROR(IF(VLOOKUP($A114,'Annex 2 EHV charges'!$A:$O,10,FALSE)=0,"",VLOOKUP($A114,'Annex 2 EHV charges'!$A:$O,10,FALSE)),"")</f>
        <v/>
      </c>
      <c r="H114" s="95" t="str">
        <f>IFERROR(IF(VLOOKUP($A114,'Annex 2 EHV charges'!$A:$O,11,FALSE)=0,"",VLOOKUP($A114,'Annex 2 EHV charges'!$A:$O,11,FALSE)),"")</f>
        <v/>
      </c>
    </row>
    <row r="115" spans="1:8" ht="12.75" customHeight="1" x14ac:dyDescent="0.25">
      <c r="A115" s="88" t="str">
        <f t="array" ref="A115">IFERROR(INDEX('Annex 2 EHV charges'!$A$11:$A$260, MATCH(0, IF(ISBLANK('Annex 2 EHV charges'!$A$11:$A$260),1, COUNTIF(A$4:$A114, 'Annex 2 EHV charges'!$A$11:$A$260)), 0)),"")</f>
        <v/>
      </c>
      <c r="B115" s="88" t="str">
        <f>IF($A115="","",VLOOKUP($A115,'Annex 2 EHV charges'!$A:$O,2,0))</f>
        <v/>
      </c>
      <c r="C115" s="89" t="str">
        <f>IF($A115="","",VLOOKUP($A115,'Annex 2 EHV charges'!$A:$O,3,0))</f>
        <v/>
      </c>
      <c r="D115" s="88" t="str">
        <f>IF($A115="","",VLOOKUP($A115,'Annex 2 EHV charges'!$A:$O,7,0))</f>
        <v/>
      </c>
      <c r="E115" s="93" t="str">
        <f>IFERROR(IF(VLOOKUP($A115,'Annex 2 EHV charges'!$A:$O,8,FALSE)=0,"",VLOOKUP($A115,'Annex 2 EHV charges'!$A:$O,8,FALSE)),"")</f>
        <v/>
      </c>
      <c r="F115" s="94" t="str">
        <f>IFERROR(IF(VLOOKUP($A115,'Annex 2 EHV charges'!$A:$O,9,FALSE)=0,"",VLOOKUP($A115,'Annex 2 EHV charges'!$A:$O,9,FALSE)),"")</f>
        <v/>
      </c>
      <c r="G115" s="95" t="str">
        <f>IFERROR(IF(VLOOKUP($A115,'Annex 2 EHV charges'!$A:$O,10,FALSE)=0,"",VLOOKUP($A115,'Annex 2 EHV charges'!$A:$O,10,FALSE)),"")</f>
        <v/>
      </c>
      <c r="H115" s="95" t="str">
        <f>IFERROR(IF(VLOOKUP($A115,'Annex 2 EHV charges'!$A:$O,11,FALSE)=0,"",VLOOKUP($A115,'Annex 2 EHV charges'!$A:$O,11,FALSE)),"")</f>
        <v/>
      </c>
    </row>
    <row r="116" spans="1:8" ht="12.75" customHeight="1" x14ac:dyDescent="0.25">
      <c r="A116" s="88" t="str">
        <f t="array" ref="A116">IFERROR(INDEX('Annex 2 EHV charges'!$A$11:$A$260, MATCH(0, IF(ISBLANK('Annex 2 EHV charges'!$A$11:$A$260),1, COUNTIF(A$4:$A115, 'Annex 2 EHV charges'!$A$11:$A$260)), 0)),"")</f>
        <v/>
      </c>
      <c r="B116" s="88" t="str">
        <f>IF($A116="","",VLOOKUP($A116,'Annex 2 EHV charges'!$A:$O,2,0))</f>
        <v/>
      </c>
      <c r="C116" s="89" t="str">
        <f>IF($A116="","",VLOOKUP($A116,'Annex 2 EHV charges'!$A:$O,3,0))</f>
        <v/>
      </c>
      <c r="D116" s="88" t="str">
        <f>IF($A116="","",VLOOKUP($A116,'Annex 2 EHV charges'!$A:$O,7,0))</f>
        <v/>
      </c>
      <c r="E116" s="93" t="str">
        <f>IFERROR(IF(VLOOKUP($A116,'Annex 2 EHV charges'!$A:$O,8,FALSE)=0,"",VLOOKUP($A116,'Annex 2 EHV charges'!$A:$O,8,FALSE)),"")</f>
        <v/>
      </c>
      <c r="F116" s="94" t="str">
        <f>IFERROR(IF(VLOOKUP($A116,'Annex 2 EHV charges'!$A:$O,9,FALSE)=0,"",VLOOKUP($A116,'Annex 2 EHV charges'!$A:$O,9,FALSE)),"")</f>
        <v/>
      </c>
      <c r="G116" s="95" t="str">
        <f>IFERROR(IF(VLOOKUP($A116,'Annex 2 EHV charges'!$A:$O,10,FALSE)=0,"",VLOOKUP($A116,'Annex 2 EHV charges'!$A:$O,10,FALSE)),"")</f>
        <v/>
      </c>
      <c r="H116" s="95" t="str">
        <f>IFERROR(IF(VLOOKUP($A116,'Annex 2 EHV charges'!$A:$O,11,FALSE)=0,"",VLOOKUP($A116,'Annex 2 EHV charges'!$A:$O,11,FALSE)),"")</f>
        <v/>
      </c>
    </row>
    <row r="117" spans="1:8" ht="12.75" customHeight="1" x14ac:dyDescent="0.25">
      <c r="A117" s="88" t="str">
        <f t="array" ref="A117">IFERROR(INDEX('Annex 2 EHV charges'!$A$11:$A$260, MATCH(0, IF(ISBLANK('Annex 2 EHV charges'!$A$11:$A$260),1, COUNTIF(A$4:$A116, 'Annex 2 EHV charges'!$A$11:$A$260)), 0)),"")</f>
        <v/>
      </c>
      <c r="B117" s="88" t="str">
        <f>IF($A117="","",VLOOKUP($A117,'Annex 2 EHV charges'!$A:$O,2,0))</f>
        <v/>
      </c>
      <c r="C117" s="89" t="str">
        <f>IF($A117="","",VLOOKUP($A117,'Annex 2 EHV charges'!$A:$O,3,0))</f>
        <v/>
      </c>
      <c r="D117" s="88" t="str">
        <f>IF($A117="","",VLOOKUP($A117,'Annex 2 EHV charges'!$A:$O,7,0))</f>
        <v/>
      </c>
      <c r="E117" s="93" t="str">
        <f>IFERROR(IF(VLOOKUP($A117,'Annex 2 EHV charges'!$A:$O,8,FALSE)=0,"",VLOOKUP($A117,'Annex 2 EHV charges'!$A:$O,8,FALSE)),"")</f>
        <v/>
      </c>
      <c r="F117" s="94" t="str">
        <f>IFERROR(IF(VLOOKUP($A117,'Annex 2 EHV charges'!$A:$O,9,FALSE)=0,"",VLOOKUP($A117,'Annex 2 EHV charges'!$A:$O,9,FALSE)),"")</f>
        <v/>
      </c>
      <c r="G117" s="95" t="str">
        <f>IFERROR(IF(VLOOKUP($A117,'Annex 2 EHV charges'!$A:$O,10,FALSE)=0,"",VLOOKUP($A117,'Annex 2 EHV charges'!$A:$O,10,FALSE)),"")</f>
        <v/>
      </c>
      <c r="H117" s="95" t="str">
        <f>IFERROR(IF(VLOOKUP($A117,'Annex 2 EHV charges'!$A:$O,11,FALSE)=0,"",VLOOKUP($A117,'Annex 2 EHV charges'!$A:$O,11,FALSE)),"")</f>
        <v/>
      </c>
    </row>
    <row r="118" spans="1:8" ht="12.75" customHeight="1" x14ac:dyDescent="0.25">
      <c r="A118" s="88" t="str">
        <f t="array" ref="A118">IFERROR(INDEX('Annex 2 EHV charges'!$A$11:$A$260, MATCH(0, IF(ISBLANK('Annex 2 EHV charges'!$A$11:$A$260),1, COUNTIF(A$4:$A117, 'Annex 2 EHV charges'!$A$11:$A$260)), 0)),"")</f>
        <v/>
      </c>
      <c r="B118" s="88" t="str">
        <f>IF($A118="","",VLOOKUP($A118,'Annex 2 EHV charges'!$A:$O,2,0))</f>
        <v/>
      </c>
      <c r="C118" s="89" t="str">
        <f>IF($A118="","",VLOOKUP($A118,'Annex 2 EHV charges'!$A:$O,3,0))</f>
        <v/>
      </c>
      <c r="D118" s="88" t="str">
        <f>IF($A118="","",VLOOKUP($A118,'Annex 2 EHV charges'!$A:$O,7,0))</f>
        <v/>
      </c>
      <c r="E118" s="93" t="str">
        <f>IFERROR(IF(VLOOKUP($A118,'Annex 2 EHV charges'!$A:$O,8,FALSE)=0,"",VLOOKUP($A118,'Annex 2 EHV charges'!$A:$O,8,FALSE)),"")</f>
        <v/>
      </c>
      <c r="F118" s="94" t="str">
        <f>IFERROR(IF(VLOOKUP($A118,'Annex 2 EHV charges'!$A:$O,9,FALSE)=0,"",VLOOKUP($A118,'Annex 2 EHV charges'!$A:$O,9,FALSE)),"")</f>
        <v/>
      </c>
      <c r="G118" s="95" t="str">
        <f>IFERROR(IF(VLOOKUP($A118,'Annex 2 EHV charges'!$A:$O,10,FALSE)=0,"",VLOOKUP($A118,'Annex 2 EHV charges'!$A:$O,10,FALSE)),"")</f>
        <v/>
      </c>
      <c r="H118" s="95" t="str">
        <f>IFERROR(IF(VLOOKUP($A118,'Annex 2 EHV charges'!$A:$O,11,FALSE)=0,"",VLOOKUP($A118,'Annex 2 EHV charges'!$A:$O,11,FALSE)),"")</f>
        <v/>
      </c>
    </row>
    <row r="119" spans="1:8" ht="12.75" customHeight="1" x14ac:dyDescent="0.25">
      <c r="A119" s="88" t="str">
        <f t="array" ref="A119">IFERROR(INDEX('Annex 2 EHV charges'!$A$11:$A$260, MATCH(0, IF(ISBLANK('Annex 2 EHV charges'!$A$11:$A$260),1, COUNTIF(A$4:$A118, 'Annex 2 EHV charges'!$A$11:$A$260)), 0)),"")</f>
        <v/>
      </c>
      <c r="B119" s="88" t="str">
        <f>IF($A119="","",VLOOKUP($A119,'Annex 2 EHV charges'!$A:$O,2,0))</f>
        <v/>
      </c>
      <c r="C119" s="89" t="str">
        <f>IF($A119="","",VLOOKUP($A119,'Annex 2 EHV charges'!$A:$O,3,0))</f>
        <v/>
      </c>
      <c r="D119" s="88" t="str">
        <f>IF($A119="","",VLOOKUP($A119,'Annex 2 EHV charges'!$A:$O,7,0))</f>
        <v/>
      </c>
      <c r="E119" s="93" t="str">
        <f>IFERROR(IF(VLOOKUP($A119,'Annex 2 EHV charges'!$A:$O,8,FALSE)=0,"",VLOOKUP($A119,'Annex 2 EHV charges'!$A:$O,8,FALSE)),"")</f>
        <v/>
      </c>
      <c r="F119" s="94" t="str">
        <f>IFERROR(IF(VLOOKUP($A119,'Annex 2 EHV charges'!$A:$O,9,FALSE)=0,"",VLOOKUP($A119,'Annex 2 EHV charges'!$A:$O,9,FALSE)),"")</f>
        <v/>
      </c>
      <c r="G119" s="95" t="str">
        <f>IFERROR(IF(VLOOKUP($A119,'Annex 2 EHV charges'!$A:$O,10,FALSE)=0,"",VLOOKUP($A119,'Annex 2 EHV charges'!$A:$O,10,FALSE)),"")</f>
        <v/>
      </c>
      <c r="H119" s="95" t="str">
        <f>IFERROR(IF(VLOOKUP($A119,'Annex 2 EHV charges'!$A:$O,11,FALSE)=0,"",VLOOKUP($A119,'Annex 2 EHV charges'!$A:$O,11,FALSE)),"")</f>
        <v/>
      </c>
    </row>
    <row r="120" spans="1:8" ht="12.75" customHeight="1" x14ac:dyDescent="0.25">
      <c r="A120" s="88" t="str">
        <f t="array" ref="A120">IFERROR(INDEX('Annex 2 EHV charges'!$A$11:$A$260, MATCH(0, IF(ISBLANK('Annex 2 EHV charges'!$A$11:$A$260),1, COUNTIF(A$4:$A119, 'Annex 2 EHV charges'!$A$11:$A$260)), 0)),"")</f>
        <v/>
      </c>
      <c r="B120" s="88" t="str">
        <f>IF($A120="","",VLOOKUP($A120,'Annex 2 EHV charges'!$A:$O,2,0))</f>
        <v/>
      </c>
      <c r="C120" s="89" t="str">
        <f>IF($A120="","",VLOOKUP($A120,'Annex 2 EHV charges'!$A:$O,3,0))</f>
        <v/>
      </c>
      <c r="D120" s="88" t="str">
        <f>IF($A120="","",VLOOKUP($A120,'Annex 2 EHV charges'!$A:$O,7,0))</f>
        <v/>
      </c>
      <c r="E120" s="93" t="str">
        <f>IFERROR(IF(VLOOKUP($A120,'Annex 2 EHV charges'!$A:$O,8,FALSE)=0,"",VLOOKUP($A120,'Annex 2 EHV charges'!$A:$O,8,FALSE)),"")</f>
        <v/>
      </c>
      <c r="F120" s="94" t="str">
        <f>IFERROR(IF(VLOOKUP($A120,'Annex 2 EHV charges'!$A:$O,9,FALSE)=0,"",VLOOKUP($A120,'Annex 2 EHV charges'!$A:$O,9,FALSE)),"")</f>
        <v/>
      </c>
      <c r="G120" s="95" t="str">
        <f>IFERROR(IF(VLOOKUP($A120,'Annex 2 EHV charges'!$A:$O,10,FALSE)=0,"",VLOOKUP($A120,'Annex 2 EHV charges'!$A:$O,10,FALSE)),"")</f>
        <v/>
      </c>
      <c r="H120" s="95" t="str">
        <f>IFERROR(IF(VLOOKUP($A120,'Annex 2 EHV charges'!$A:$O,11,FALSE)=0,"",VLOOKUP($A120,'Annex 2 EHV charges'!$A:$O,11,FALSE)),"")</f>
        <v/>
      </c>
    </row>
    <row r="121" spans="1:8" ht="12.75" customHeight="1" x14ac:dyDescent="0.25">
      <c r="A121" s="88" t="str">
        <f t="array" ref="A121">IFERROR(INDEX('Annex 2 EHV charges'!$A$11:$A$260, MATCH(0, IF(ISBLANK('Annex 2 EHV charges'!$A$11:$A$260),1, COUNTIF(A$4:$A120, 'Annex 2 EHV charges'!$A$11:$A$260)), 0)),"")</f>
        <v/>
      </c>
      <c r="B121" s="88" t="str">
        <f>IF($A121="","",VLOOKUP($A121,'Annex 2 EHV charges'!$A:$O,2,0))</f>
        <v/>
      </c>
      <c r="C121" s="89" t="str">
        <f>IF($A121="","",VLOOKUP($A121,'Annex 2 EHV charges'!$A:$O,3,0))</f>
        <v/>
      </c>
      <c r="D121" s="88" t="str">
        <f>IF($A121="","",VLOOKUP($A121,'Annex 2 EHV charges'!$A:$O,7,0))</f>
        <v/>
      </c>
      <c r="E121" s="93" t="str">
        <f>IFERROR(IF(VLOOKUP($A121,'Annex 2 EHV charges'!$A:$O,8,FALSE)=0,"",VLOOKUP($A121,'Annex 2 EHV charges'!$A:$O,8,FALSE)),"")</f>
        <v/>
      </c>
      <c r="F121" s="94" t="str">
        <f>IFERROR(IF(VLOOKUP($A121,'Annex 2 EHV charges'!$A:$O,9,FALSE)=0,"",VLOOKUP($A121,'Annex 2 EHV charges'!$A:$O,9,FALSE)),"")</f>
        <v/>
      </c>
      <c r="G121" s="95" t="str">
        <f>IFERROR(IF(VLOOKUP($A121,'Annex 2 EHV charges'!$A:$O,10,FALSE)=0,"",VLOOKUP($A121,'Annex 2 EHV charges'!$A:$O,10,FALSE)),"")</f>
        <v/>
      </c>
      <c r="H121" s="95" t="str">
        <f>IFERROR(IF(VLOOKUP($A121,'Annex 2 EHV charges'!$A:$O,11,FALSE)=0,"",VLOOKUP($A121,'Annex 2 EHV charges'!$A:$O,11,FALSE)),"")</f>
        <v/>
      </c>
    </row>
    <row r="122" spans="1:8" ht="12.75" customHeight="1" x14ac:dyDescent="0.25">
      <c r="A122" s="88" t="str">
        <f t="array" ref="A122">IFERROR(INDEX('Annex 2 EHV charges'!$A$11:$A$260, MATCH(0, IF(ISBLANK('Annex 2 EHV charges'!$A$11:$A$260),1, COUNTIF(A$4:$A121, 'Annex 2 EHV charges'!$A$11:$A$260)), 0)),"")</f>
        <v/>
      </c>
      <c r="B122" s="88" t="str">
        <f>IF($A122="","",VLOOKUP($A122,'Annex 2 EHV charges'!$A:$O,2,0))</f>
        <v/>
      </c>
      <c r="C122" s="89" t="str">
        <f>IF($A122="","",VLOOKUP($A122,'Annex 2 EHV charges'!$A:$O,3,0))</f>
        <v/>
      </c>
      <c r="D122" s="88" t="str">
        <f>IF($A122="","",VLOOKUP($A122,'Annex 2 EHV charges'!$A:$O,7,0))</f>
        <v/>
      </c>
      <c r="E122" s="93" t="str">
        <f>IFERROR(IF(VLOOKUP($A122,'Annex 2 EHV charges'!$A:$O,8,FALSE)=0,"",VLOOKUP($A122,'Annex 2 EHV charges'!$A:$O,8,FALSE)),"")</f>
        <v/>
      </c>
      <c r="F122" s="94" t="str">
        <f>IFERROR(IF(VLOOKUP($A122,'Annex 2 EHV charges'!$A:$O,9,FALSE)=0,"",VLOOKUP($A122,'Annex 2 EHV charges'!$A:$O,9,FALSE)),"")</f>
        <v/>
      </c>
      <c r="G122" s="95" t="str">
        <f>IFERROR(IF(VLOOKUP($A122,'Annex 2 EHV charges'!$A:$O,10,FALSE)=0,"",VLOOKUP($A122,'Annex 2 EHV charges'!$A:$O,10,FALSE)),"")</f>
        <v/>
      </c>
      <c r="H122" s="95" t="str">
        <f>IFERROR(IF(VLOOKUP($A122,'Annex 2 EHV charges'!$A:$O,11,FALSE)=0,"",VLOOKUP($A122,'Annex 2 EHV charges'!$A:$O,11,FALSE)),"")</f>
        <v/>
      </c>
    </row>
    <row r="123" spans="1:8" ht="12.75" customHeight="1" x14ac:dyDescent="0.25">
      <c r="A123" s="88" t="str">
        <f t="array" ref="A123">IFERROR(INDEX('Annex 2 EHV charges'!$A$11:$A$260, MATCH(0, IF(ISBLANK('Annex 2 EHV charges'!$A$11:$A$260),1, COUNTIF(A$4:$A122, 'Annex 2 EHV charges'!$A$11:$A$260)), 0)),"")</f>
        <v/>
      </c>
      <c r="B123" s="88" t="str">
        <f>IF($A123="","",VLOOKUP($A123,'Annex 2 EHV charges'!$A:$O,2,0))</f>
        <v/>
      </c>
      <c r="C123" s="89" t="str">
        <f>IF($A123="","",VLOOKUP($A123,'Annex 2 EHV charges'!$A:$O,3,0))</f>
        <v/>
      </c>
      <c r="D123" s="88" t="str">
        <f>IF($A123="","",VLOOKUP($A123,'Annex 2 EHV charges'!$A:$O,7,0))</f>
        <v/>
      </c>
      <c r="E123" s="93" t="str">
        <f>IFERROR(IF(VLOOKUP($A123,'Annex 2 EHV charges'!$A:$O,8,FALSE)=0,"",VLOOKUP($A123,'Annex 2 EHV charges'!$A:$O,8,FALSE)),"")</f>
        <v/>
      </c>
      <c r="F123" s="94" t="str">
        <f>IFERROR(IF(VLOOKUP($A123,'Annex 2 EHV charges'!$A:$O,9,FALSE)=0,"",VLOOKUP($A123,'Annex 2 EHV charges'!$A:$O,9,FALSE)),"")</f>
        <v/>
      </c>
      <c r="G123" s="95" t="str">
        <f>IFERROR(IF(VLOOKUP($A123,'Annex 2 EHV charges'!$A:$O,10,FALSE)=0,"",VLOOKUP($A123,'Annex 2 EHV charges'!$A:$O,10,FALSE)),"")</f>
        <v/>
      </c>
      <c r="H123" s="95" t="str">
        <f>IFERROR(IF(VLOOKUP($A123,'Annex 2 EHV charges'!$A:$O,11,FALSE)=0,"",VLOOKUP($A123,'Annex 2 EHV charges'!$A:$O,11,FALSE)),"")</f>
        <v/>
      </c>
    </row>
    <row r="124" spans="1:8" ht="12.75" customHeight="1" x14ac:dyDescent="0.25">
      <c r="A124" s="88" t="str">
        <f t="array" ref="A124">IFERROR(INDEX('Annex 2 EHV charges'!$A$11:$A$260, MATCH(0, IF(ISBLANK('Annex 2 EHV charges'!$A$11:$A$260),1, COUNTIF(A$4:$A123, 'Annex 2 EHV charges'!$A$11:$A$260)), 0)),"")</f>
        <v/>
      </c>
      <c r="B124" s="88" t="str">
        <f>IF($A124="","",VLOOKUP($A124,'Annex 2 EHV charges'!$A:$O,2,0))</f>
        <v/>
      </c>
      <c r="C124" s="89" t="str">
        <f>IF($A124="","",VLOOKUP($A124,'Annex 2 EHV charges'!$A:$O,3,0))</f>
        <v/>
      </c>
      <c r="D124" s="88" t="str">
        <f>IF($A124="","",VLOOKUP($A124,'Annex 2 EHV charges'!$A:$O,7,0))</f>
        <v/>
      </c>
      <c r="E124" s="93" t="str">
        <f>IFERROR(IF(VLOOKUP($A124,'Annex 2 EHV charges'!$A:$O,8,FALSE)=0,"",VLOOKUP($A124,'Annex 2 EHV charges'!$A:$O,8,FALSE)),"")</f>
        <v/>
      </c>
      <c r="F124" s="94" t="str">
        <f>IFERROR(IF(VLOOKUP($A124,'Annex 2 EHV charges'!$A:$O,9,FALSE)=0,"",VLOOKUP($A124,'Annex 2 EHV charges'!$A:$O,9,FALSE)),"")</f>
        <v/>
      </c>
      <c r="G124" s="95" t="str">
        <f>IFERROR(IF(VLOOKUP($A124,'Annex 2 EHV charges'!$A:$O,10,FALSE)=0,"",VLOOKUP($A124,'Annex 2 EHV charges'!$A:$O,10,FALSE)),"")</f>
        <v/>
      </c>
      <c r="H124" s="95" t="str">
        <f>IFERROR(IF(VLOOKUP($A124,'Annex 2 EHV charges'!$A:$O,11,FALSE)=0,"",VLOOKUP($A124,'Annex 2 EHV charges'!$A:$O,11,FALSE)),"")</f>
        <v/>
      </c>
    </row>
    <row r="125" spans="1:8" ht="12.75" customHeight="1" x14ac:dyDescent="0.25">
      <c r="A125" s="88" t="str">
        <f t="array" ref="A125">IFERROR(INDEX('Annex 2 EHV charges'!$A$11:$A$260, MATCH(0, IF(ISBLANK('Annex 2 EHV charges'!$A$11:$A$260),1, COUNTIF(A$4:$A124, 'Annex 2 EHV charges'!$A$11:$A$260)), 0)),"")</f>
        <v/>
      </c>
      <c r="B125" s="88" t="str">
        <f>IF($A125="","",VLOOKUP($A125,'Annex 2 EHV charges'!$A:$O,2,0))</f>
        <v/>
      </c>
      <c r="C125" s="89" t="str">
        <f>IF($A125="","",VLOOKUP($A125,'Annex 2 EHV charges'!$A:$O,3,0))</f>
        <v/>
      </c>
      <c r="D125" s="88" t="str">
        <f>IF($A125="","",VLOOKUP($A125,'Annex 2 EHV charges'!$A:$O,7,0))</f>
        <v/>
      </c>
      <c r="E125" s="93" t="str">
        <f>IFERROR(IF(VLOOKUP($A125,'Annex 2 EHV charges'!$A:$O,8,FALSE)=0,"",VLOOKUP($A125,'Annex 2 EHV charges'!$A:$O,8,FALSE)),"")</f>
        <v/>
      </c>
      <c r="F125" s="94" t="str">
        <f>IFERROR(IF(VLOOKUP($A125,'Annex 2 EHV charges'!$A:$O,9,FALSE)=0,"",VLOOKUP($A125,'Annex 2 EHV charges'!$A:$O,9,FALSE)),"")</f>
        <v/>
      </c>
      <c r="G125" s="95" t="str">
        <f>IFERROR(IF(VLOOKUP($A125,'Annex 2 EHV charges'!$A:$O,10,FALSE)=0,"",VLOOKUP($A125,'Annex 2 EHV charges'!$A:$O,10,FALSE)),"")</f>
        <v/>
      </c>
      <c r="H125" s="95" t="str">
        <f>IFERROR(IF(VLOOKUP($A125,'Annex 2 EHV charges'!$A:$O,11,FALSE)=0,"",VLOOKUP($A125,'Annex 2 EHV charges'!$A:$O,11,FALSE)),"")</f>
        <v/>
      </c>
    </row>
    <row r="126" spans="1:8" ht="12.75" customHeight="1" x14ac:dyDescent="0.25">
      <c r="A126" s="88" t="str">
        <f t="array" ref="A126">IFERROR(INDEX('Annex 2 EHV charges'!$A$11:$A$260, MATCH(0, IF(ISBLANK('Annex 2 EHV charges'!$A$11:$A$260),1, COUNTIF(A$4:$A125, 'Annex 2 EHV charges'!$A$11:$A$260)), 0)),"")</f>
        <v/>
      </c>
      <c r="B126" s="88" t="str">
        <f>IF($A126="","",VLOOKUP($A126,'Annex 2 EHV charges'!$A:$O,2,0))</f>
        <v/>
      </c>
      <c r="C126" s="89" t="str">
        <f>IF($A126="","",VLOOKUP($A126,'Annex 2 EHV charges'!$A:$O,3,0))</f>
        <v/>
      </c>
      <c r="D126" s="88" t="str">
        <f>IF($A126="","",VLOOKUP($A126,'Annex 2 EHV charges'!$A:$O,7,0))</f>
        <v/>
      </c>
      <c r="E126" s="93" t="str">
        <f>IFERROR(IF(VLOOKUP($A126,'Annex 2 EHV charges'!$A:$O,8,FALSE)=0,"",VLOOKUP($A126,'Annex 2 EHV charges'!$A:$O,8,FALSE)),"")</f>
        <v/>
      </c>
      <c r="F126" s="94" t="str">
        <f>IFERROR(IF(VLOOKUP($A126,'Annex 2 EHV charges'!$A:$O,9,FALSE)=0,"",VLOOKUP($A126,'Annex 2 EHV charges'!$A:$O,9,FALSE)),"")</f>
        <v/>
      </c>
      <c r="G126" s="95" t="str">
        <f>IFERROR(IF(VLOOKUP($A126,'Annex 2 EHV charges'!$A:$O,10,FALSE)=0,"",VLOOKUP($A126,'Annex 2 EHV charges'!$A:$O,10,FALSE)),"")</f>
        <v/>
      </c>
      <c r="H126" s="95" t="str">
        <f>IFERROR(IF(VLOOKUP($A126,'Annex 2 EHV charges'!$A:$O,11,FALSE)=0,"",VLOOKUP($A126,'Annex 2 EHV charges'!$A:$O,11,FALSE)),"")</f>
        <v/>
      </c>
    </row>
    <row r="127" spans="1:8" ht="12.75" customHeight="1" x14ac:dyDescent="0.25">
      <c r="A127" s="88" t="str">
        <f t="array" ref="A127">IFERROR(INDEX('Annex 2 EHV charges'!$A$11:$A$260, MATCH(0, IF(ISBLANK('Annex 2 EHV charges'!$A$11:$A$260),1, COUNTIF(A$4:$A126, 'Annex 2 EHV charges'!$A$11:$A$260)), 0)),"")</f>
        <v/>
      </c>
      <c r="B127" s="88" t="str">
        <f>IF($A127="","",VLOOKUP($A127,'Annex 2 EHV charges'!$A:$O,2,0))</f>
        <v/>
      </c>
      <c r="C127" s="89" t="str">
        <f>IF($A127="","",VLOOKUP($A127,'Annex 2 EHV charges'!$A:$O,3,0))</f>
        <v/>
      </c>
      <c r="D127" s="88" t="str">
        <f>IF($A127="","",VLOOKUP($A127,'Annex 2 EHV charges'!$A:$O,7,0))</f>
        <v/>
      </c>
      <c r="E127" s="93" t="str">
        <f>IFERROR(IF(VLOOKUP($A127,'Annex 2 EHV charges'!$A:$O,8,FALSE)=0,"",VLOOKUP($A127,'Annex 2 EHV charges'!$A:$O,8,FALSE)),"")</f>
        <v/>
      </c>
      <c r="F127" s="94" t="str">
        <f>IFERROR(IF(VLOOKUP($A127,'Annex 2 EHV charges'!$A:$O,9,FALSE)=0,"",VLOOKUP($A127,'Annex 2 EHV charges'!$A:$O,9,FALSE)),"")</f>
        <v/>
      </c>
      <c r="G127" s="95" t="str">
        <f>IFERROR(IF(VLOOKUP($A127,'Annex 2 EHV charges'!$A:$O,10,FALSE)=0,"",VLOOKUP($A127,'Annex 2 EHV charges'!$A:$O,10,FALSE)),"")</f>
        <v/>
      </c>
      <c r="H127" s="95" t="str">
        <f>IFERROR(IF(VLOOKUP($A127,'Annex 2 EHV charges'!$A:$O,11,FALSE)=0,"",VLOOKUP($A127,'Annex 2 EHV charges'!$A:$O,11,FALSE)),"")</f>
        <v/>
      </c>
    </row>
    <row r="128" spans="1:8" ht="12.75" customHeight="1" x14ac:dyDescent="0.25">
      <c r="A128" s="88" t="str">
        <f t="array" ref="A128">IFERROR(INDEX('Annex 2 EHV charges'!$A$11:$A$260, MATCH(0, IF(ISBLANK('Annex 2 EHV charges'!$A$11:$A$260),1, COUNTIF(A$4:$A127, 'Annex 2 EHV charges'!$A$11:$A$260)), 0)),"")</f>
        <v/>
      </c>
      <c r="B128" s="88" t="str">
        <f>IF($A128="","",VLOOKUP($A128,'Annex 2 EHV charges'!$A:$O,2,0))</f>
        <v/>
      </c>
      <c r="C128" s="89" t="str">
        <f>IF($A128="","",VLOOKUP($A128,'Annex 2 EHV charges'!$A:$O,3,0))</f>
        <v/>
      </c>
      <c r="D128" s="88" t="str">
        <f>IF($A128="","",VLOOKUP($A128,'Annex 2 EHV charges'!$A:$O,7,0))</f>
        <v/>
      </c>
      <c r="E128" s="93" t="str">
        <f>IFERROR(IF(VLOOKUP($A128,'Annex 2 EHV charges'!$A:$O,8,FALSE)=0,"",VLOOKUP($A128,'Annex 2 EHV charges'!$A:$O,8,FALSE)),"")</f>
        <v/>
      </c>
      <c r="F128" s="94" t="str">
        <f>IFERROR(IF(VLOOKUP($A128,'Annex 2 EHV charges'!$A:$O,9,FALSE)=0,"",VLOOKUP($A128,'Annex 2 EHV charges'!$A:$O,9,FALSE)),"")</f>
        <v/>
      </c>
      <c r="G128" s="95" t="str">
        <f>IFERROR(IF(VLOOKUP($A128,'Annex 2 EHV charges'!$A:$O,10,FALSE)=0,"",VLOOKUP($A128,'Annex 2 EHV charges'!$A:$O,10,FALSE)),"")</f>
        <v/>
      </c>
      <c r="H128" s="95" t="str">
        <f>IFERROR(IF(VLOOKUP($A128,'Annex 2 EHV charges'!$A:$O,11,FALSE)=0,"",VLOOKUP($A128,'Annex 2 EHV charges'!$A:$O,11,FALSE)),"")</f>
        <v/>
      </c>
    </row>
    <row r="129" spans="1:8" ht="12.75" customHeight="1" x14ac:dyDescent="0.25">
      <c r="A129" s="88" t="str">
        <f t="array" ref="A129">IFERROR(INDEX('Annex 2 EHV charges'!$A$11:$A$260, MATCH(0, IF(ISBLANK('Annex 2 EHV charges'!$A$11:$A$260),1, COUNTIF(A$4:$A128, 'Annex 2 EHV charges'!$A$11:$A$260)), 0)),"")</f>
        <v/>
      </c>
      <c r="B129" s="88" t="str">
        <f>IF($A129="","",VLOOKUP($A129,'Annex 2 EHV charges'!$A:$O,2,0))</f>
        <v/>
      </c>
      <c r="C129" s="89" t="str">
        <f>IF($A129="","",VLOOKUP($A129,'Annex 2 EHV charges'!$A:$O,3,0))</f>
        <v/>
      </c>
      <c r="D129" s="88" t="str">
        <f>IF($A129="","",VLOOKUP($A129,'Annex 2 EHV charges'!$A:$O,7,0))</f>
        <v/>
      </c>
      <c r="E129" s="93" t="str">
        <f>IFERROR(IF(VLOOKUP($A129,'Annex 2 EHV charges'!$A:$O,8,FALSE)=0,"",VLOOKUP($A129,'Annex 2 EHV charges'!$A:$O,8,FALSE)),"")</f>
        <v/>
      </c>
      <c r="F129" s="94" t="str">
        <f>IFERROR(IF(VLOOKUP($A129,'Annex 2 EHV charges'!$A:$O,9,FALSE)=0,"",VLOOKUP($A129,'Annex 2 EHV charges'!$A:$O,9,FALSE)),"")</f>
        <v/>
      </c>
      <c r="G129" s="95" t="str">
        <f>IFERROR(IF(VLOOKUP($A129,'Annex 2 EHV charges'!$A:$O,10,FALSE)=0,"",VLOOKUP($A129,'Annex 2 EHV charges'!$A:$O,10,FALSE)),"")</f>
        <v/>
      </c>
      <c r="H129" s="95" t="str">
        <f>IFERROR(IF(VLOOKUP($A129,'Annex 2 EHV charges'!$A:$O,11,FALSE)=0,"",VLOOKUP($A129,'Annex 2 EHV charges'!$A:$O,11,FALSE)),"")</f>
        <v/>
      </c>
    </row>
    <row r="130" spans="1:8" ht="12.75" customHeight="1" x14ac:dyDescent="0.25">
      <c r="A130" s="88" t="str">
        <f t="array" ref="A130">IFERROR(INDEX('Annex 2 EHV charges'!$A$11:$A$260, MATCH(0, IF(ISBLANK('Annex 2 EHV charges'!$A$11:$A$260),1, COUNTIF(A$4:$A129, 'Annex 2 EHV charges'!$A$11:$A$260)), 0)),"")</f>
        <v/>
      </c>
      <c r="B130" s="88" t="str">
        <f>IF($A130="","",VLOOKUP($A130,'Annex 2 EHV charges'!$A:$O,2,0))</f>
        <v/>
      </c>
      <c r="C130" s="89" t="str">
        <f>IF($A130="","",VLOOKUP($A130,'Annex 2 EHV charges'!$A:$O,3,0))</f>
        <v/>
      </c>
      <c r="D130" s="88" t="str">
        <f>IF($A130="","",VLOOKUP($A130,'Annex 2 EHV charges'!$A:$O,7,0))</f>
        <v/>
      </c>
      <c r="E130" s="93" t="str">
        <f>IFERROR(IF(VLOOKUP($A130,'Annex 2 EHV charges'!$A:$O,8,FALSE)=0,"",VLOOKUP($A130,'Annex 2 EHV charges'!$A:$O,8,FALSE)),"")</f>
        <v/>
      </c>
      <c r="F130" s="94" t="str">
        <f>IFERROR(IF(VLOOKUP($A130,'Annex 2 EHV charges'!$A:$O,9,FALSE)=0,"",VLOOKUP($A130,'Annex 2 EHV charges'!$A:$O,9,FALSE)),"")</f>
        <v/>
      </c>
      <c r="G130" s="95" t="str">
        <f>IFERROR(IF(VLOOKUP($A130,'Annex 2 EHV charges'!$A:$O,10,FALSE)=0,"",VLOOKUP($A130,'Annex 2 EHV charges'!$A:$O,10,FALSE)),"")</f>
        <v/>
      </c>
      <c r="H130" s="95" t="str">
        <f>IFERROR(IF(VLOOKUP($A130,'Annex 2 EHV charges'!$A:$O,11,FALSE)=0,"",VLOOKUP($A130,'Annex 2 EHV charges'!$A:$O,11,FALSE)),"")</f>
        <v/>
      </c>
    </row>
    <row r="131" spans="1:8" ht="12.75" customHeight="1" x14ac:dyDescent="0.25">
      <c r="A131" s="88" t="str">
        <f t="array" ref="A131">IFERROR(INDEX('Annex 2 EHV charges'!$A$11:$A$260, MATCH(0, IF(ISBLANK('Annex 2 EHV charges'!$A$11:$A$260),1, COUNTIF(A$4:$A130, 'Annex 2 EHV charges'!$A$11:$A$260)), 0)),"")</f>
        <v/>
      </c>
      <c r="B131" s="88" t="str">
        <f>IF($A131="","",VLOOKUP($A131,'Annex 2 EHV charges'!$A:$O,2,0))</f>
        <v/>
      </c>
      <c r="C131" s="89" t="str">
        <f>IF($A131="","",VLOOKUP($A131,'Annex 2 EHV charges'!$A:$O,3,0))</f>
        <v/>
      </c>
      <c r="D131" s="88" t="str">
        <f>IF($A131="","",VLOOKUP($A131,'Annex 2 EHV charges'!$A:$O,7,0))</f>
        <v/>
      </c>
      <c r="E131" s="93" t="str">
        <f>IFERROR(IF(VLOOKUP($A131,'Annex 2 EHV charges'!$A:$O,8,FALSE)=0,"",VLOOKUP($A131,'Annex 2 EHV charges'!$A:$O,8,FALSE)),"")</f>
        <v/>
      </c>
      <c r="F131" s="94" t="str">
        <f>IFERROR(IF(VLOOKUP($A131,'Annex 2 EHV charges'!$A:$O,9,FALSE)=0,"",VLOOKUP($A131,'Annex 2 EHV charges'!$A:$O,9,FALSE)),"")</f>
        <v/>
      </c>
      <c r="G131" s="95" t="str">
        <f>IFERROR(IF(VLOOKUP($A131,'Annex 2 EHV charges'!$A:$O,10,FALSE)=0,"",VLOOKUP($A131,'Annex 2 EHV charges'!$A:$O,10,FALSE)),"")</f>
        <v/>
      </c>
      <c r="H131" s="95" t="str">
        <f>IFERROR(IF(VLOOKUP($A131,'Annex 2 EHV charges'!$A:$O,11,FALSE)=0,"",VLOOKUP($A131,'Annex 2 EHV charges'!$A:$O,11,FALSE)),"")</f>
        <v/>
      </c>
    </row>
    <row r="132" spans="1:8" ht="12.75" customHeight="1" x14ac:dyDescent="0.25">
      <c r="A132" s="88" t="str">
        <f t="array" ref="A132">IFERROR(INDEX('Annex 2 EHV charges'!$A$11:$A$260, MATCH(0, IF(ISBLANK('Annex 2 EHV charges'!$A$11:$A$260),1, COUNTIF(A$4:$A131, 'Annex 2 EHV charges'!$A$11:$A$260)), 0)),"")</f>
        <v/>
      </c>
      <c r="B132" s="88" t="str">
        <f>IF($A132="","",VLOOKUP($A132,'Annex 2 EHV charges'!$A:$O,2,0))</f>
        <v/>
      </c>
      <c r="C132" s="89" t="str">
        <f>IF($A132="","",VLOOKUP($A132,'Annex 2 EHV charges'!$A:$O,3,0))</f>
        <v/>
      </c>
      <c r="D132" s="88" t="str">
        <f>IF($A132="","",VLOOKUP($A132,'Annex 2 EHV charges'!$A:$O,7,0))</f>
        <v/>
      </c>
      <c r="E132" s="93" t="str">
        <f>IFERROR(IF(VLOOKUP($A132,'Annex 2 EHV charges'!$A:$O,8,FALSE)=0,"",VLOOKUP($A132,'Annex 2 EHV charges'!$A:$O,8,FALSE)),"")</f>
        <v/>
      </c>
      <c r="F132" s="94" t="str">
        <f>IFERROR(IF(VLOOKUP($A132,'Annex 2 EHV charges'!$A:$O,9,FALSE)=0,"",VLOOKUP($A132,'Annex 2 EHV charges'!$A:$O,9,FALSE)),"")</f>
        <v/>
      </c>
      <c r="G132" s="95" t="str">
        <f>IFERROR(IF(VLOOKUP($A132,'Annex 2 EHV charges'!$A:$O,10,FALSE)=0,"",VLOOKUP($A132,'Annex 2 EHV charges'!$A:$O,10,FALSE)),"")</f>
        <v/>
      </c>
      <c r="H132" s="95" t="str">
        <f>IFERROR(IF(VLOOKUP($A132,'Annex 2 EHV charges'!$A:$O,11,FALSE)=0,"",VLOOKUP($A132,'Annex 2 EHV charges'!$A:$O,11,FALSE)),"")</f>
        <v/>
      </c>
    </row>
    <row r="133" spans="1:8" ht="12.75" customHeight="1" x14ac:dyDescent="0.25">
      <c r="A133" s="88" t="str">
        <f t="array" ref="A133">IFERROR(INDEX('Annex 2 EHV charges'!$A$11:$A$260, MATCH(0, IF(ISBLANK('Annex 2 EHV charges'!$A$11:$A$260),1, COUNTIF(A$4:$A132, 'Annex 2 EHV charges'!$A$11:$A$260)), 0)),"")</f>
        <v/>
      </c>
      <c r="B133" s="88" t="str">
        <f>IF($A133="","",VLOOKUP($A133,'Annex 2 EHV charges'!$A:$O,2,0))</f>
        <v/>
      </c>
      <c r="C133" s="89" t="str">
        <f>IF($A133="","",VLOOKUP($A133,'Annex 2 EHV charges'!$A:$O,3,0))</f>
        <v/>
      </c>
      <c r="D133" s="88" t="str">
        <f>IF($A133="","",VLOOKUP($A133,'Annex 2 EHV charges'!$A:$O,7,0))</f>
        <v/>
      </c>
      <c r="E133" s="93" t="str">
        <f>IFERROR(IF(VLOOKUP($A133,'Annex 2 EHV charges'!$A:$O,8,FALSE)=0,"",VLOOKUP($A133,'Annex 2 EHV charges'!$A:$O,8,FALSE)),"")</f>
        <v/>
      </c>
      <c r="F133" s="94" t="str">
        <f>IFERROR(IF(VLOOKUP($A133,'Annex 2 EHV charges'!$A:$O,9,FALSE)=0,"",VLOOKUP($A133,'Annex 2 EHV charges'!$A:$O,9,FALSE)),"")</f>
        <v/>
      </c>
      <c r="G133" s="95" t="str">
        <f>IFERROR(IF(VLOOKUP($A133,'Annex 2 EHV charges'!$A:$O,10,FALSE)=0,"",VLOOKUP($A133,'Annex 2 EHV charges'!$A:$O,10,FALSE)),"")</f>
        <v/>
      </c>
      <c r="H133" s="95" t="str">
        <f>IFERROR(IF(VLOOKUP($A133,'Annex 2 EHV charges'!$A:$O,11,FALSE)=0,"",VLOOKUP($A133,'Annex 2 EHV charges'!$A:$O,11,FALSE)),"")</f>
        <v/>
      </c>
    </row>
    <row r="134" spans="1:8" ht="12.75" customHeight="1" x14ac:dyDescent="0.25">
      <c r="A134" s="88" t="str">
        <f t="array" ref="A134">IFERROR(INDEX('Annex 2 EHV charges'!$A$11:$A$260, MATCH(0, IF(ISBLANK('Annex 2 EHV charges'!$A$11:$A$260),1, COUNTIF(A$4:$A133, 'Annex 2 EHV charges'!$A$11:$A$260)), 0)),"")</f>
        <v/>
      </c>
      <c r="B134" s="88" t="str">
        <f>IF($A134="","",VLOOKUP($A134,'Annex 2 EHV charges'!$A:$O,2,0))</f>
        <v/>
      </c>
      <c r="C134" s="89" t="str">
        <f>IF($A134="","",VLOOKUP($A134,'Annex 2 EHV charges'!$A:$O,3,0))</f>
        <v/>
      </c>
      <c r="D134" s="88" t="str">
        <f>IF($A134="","",VLOOKUP($A134,'Annex 2 EHV charges'!$A:$O,7,0))</f>
        <v/>
      </c>
      <c r="E134" s="93" t="str">
        <f>IFERROR(IF(VLOOKUP($A134,'Annex 2 EHV charges'!$A:$O,8,FALSE)=0,"",VLOOKUP($A134,'Annex 2 EHV charges'!$A:$O,8,FALSE)),"")</f>
        <v/>
      </c>
      <c r="F134" s="94" t="str">
        <f>IFERROR(IF(VLOOKUP($A134,'Annex 2 EHV charges'!$A:$O,9,FALSE)=0,"",VLOOKUP($A134,'Annex 2 EHV charges'!$A:$O,9,FALSE)),"")</f>
        <v/>
      </c>
      <c r="G134" s="95" t="str">
        <f>IFERROR(IF(VLOOKUP($A134,'Annex 2 EHV charges'!$A:$O,10,FALSE)=0,"",VLOOKUP($A134,'Annex 2 EHV charges'!$A:$O,10,FALSE)),"")</f>
        <v/>
      </c>
      <c r="H134" s="95" t="str">
        <f>IFERROR(IF(VLOOKUP($A134,'Annex 2 EHV charges'!$A:$O,11,FALSE)=0,"",VLOOKUP($A134,'Annex 2 EHV charges'!$A:$O,11,FALSE)),"")</f>
        <v/>
      </c>
    </row>
    <row r="135" spans="1:8" ht="12.75" customHeight="1" x14ac:dyDescent="0.25">
      <c r="A135" s="88" t="str">
        <f t="array" ref="A135">IFERROR(INDEX('Annex 2 EHV charges'!$A$11:$A$260, MATCH(0, IF(ISBLANK('Annex 2 EHV charges'!$A$11:$A$260),1, COUNTIF(A$4:$A134, 'Annex 2 EHV charges'!$A$11:$A$260)), 0)),"")</f>
        <v/>
      </c>
      <c r="B135" s="88" t="str">
        <f>IF($A135="","",VLOOKUP($A135,'Annex 2 EHV charges'!$A:$O,2,0))</f>
        <v/>
      </c>
      <c r="C135" s="89" t="str">
        <f>IF($A135="","",VLOOKUP($A135,'Annex 2 EHV charges'!$A:$O,3,0))</f>
        <v/>
      </c>
      <c r="D135" s="88" t="str">
        <f>IF($A135="","",VLOOKUP($A135,'Annex 2 EHV charges'!$A:$O,7,0))</f>
        <v/>
      </c>
      <c r="E135" s="93" t="str">
        <f>IFERROR(IF(VLOOKUP($A135,'Annex 2 EHV charges'!$A:$O,8,FALSE)=0,"",VLOOKUP($A135,'Annex 2 EHV charges'!$A:$O,8,FALSE)),"")</f>
        <v/>
      </c>
      <c r="F135" s="94" t="str">
        <f>IFERROR(IF(VLOOKUP($A135,'Annex 2 EHV charges'!$A:$O,9,FALSE)=0,"",VLOOKUP($A135,'Annex 2 EHV charges'!$A:$O,9,FALSE)),"")</f>
        <v/>
      </c>
      <c r="G135" s="95" t="str">
        <f>IFERROR(IF(VLOOKUP($A135,'Annex 2 EHV charges'!$A:$O,10,FALSE)=0,"",VLOOKUP($A135,'Annex 2 EHV charges'!$A:$O,10,FALSE)),"")</f>
        <v/>
      </c>
      <c r="H135" s="95" t="str">
        <f>IFERROR(IF(VLOOKUP($A135,'Annex 2 EHV charges'!$A:$O,11,FALSE)=0,"",VLOOKUP($A135,'Annex 2 EHV charges'!$A:$O,11,FALSE)),"")</f>
        <v/>
      </c>
    </row>
    <row r="136" spans="1:8" ht="12.75" customHeight="1" x14ac:dyDescent="0.25">
      <c r="A136" s="88" t="str">
        <f t="array" ref="A136">IFERROR(INDEX('Annex 2 EHV charges'!$A$11:$A$260, MATCH(0, IF(ISBLANK('Annex 2 EHV charges'!$A$11:$A$260),1, COUNTIF(A$4:$A135, 'Annex 2 EHV charges'!$A$11:$A$260)), 0)),"")</f>
        <v/>
      </c>
      <c r="B136" s="88" t="str">
        <f>IF($A136="","",VLOOKUP($A136,'Annex 2 EHV charges'!$A:$O,2,0))</f>
        <v/>
      </c>
      <c r="C136" s="89" t="str">
        <f>IF($A136="","",VLOOKUP($A136,'Annex 2 EHV charges'!$A:$O,3,0))</f>
        <v/>
      </c>
      <c r="D136" s="88" t="str">
        <f>IF($A136="","",VLOOKUP($A136,'Annex 2 EHV charges'!$A:$O,7,0))</f>
        <v/>
      </c>
      <c r="E136" s="93" t="str">
        <f>IFERROR(IF(VLOOKUP($A136,'Annex 2 EHV charges'!$A:$O,8,FALSE)=0,"",VLOOKUP($A136,'Annex 2 EHV charges'!$A:$O,8,FALSE)),"")</f>
        <v/>
      </c>
      <c r="F136" s="94" t="str">
        <f>IFERROR(IF(VLOOKUP($A136,'Annex 2 EHV charges'!$A:$O,9,FALSE)=0,"",VLOOKUP($A136,'Annex 2 EHV charges'!$A:$O,9,FALSE)),"")</f>
        <v/>
      </c>
      <c r="G136" s="95" t="str">
        <f>IFERROR(IF(VLOOKUP($A136,'Annex 2 EHV charges'!$A:$O,10,FALSE)=0,"",VLOOKUP($A136,'Annex 2 EHV charges'!$A:$O,10,FALSE)),"")</f>
        <v/>
      </c>
      <c r="H136" s="95" t="str">
        <f>IFERROR(IF(VLOOKUP($A136,'Annex 2 EHV charges'!$A:$O,11,FALSE)=0,"",VLOOKUP($A136,'Annex 2 EHV charges'!$A:$O,11,FALSE)),"")</f>
        <v/>
      </c>
    </row>
    <row r="137" spans="1:8" ht="12.75" customHeight="1" x14ac:dyDescent="0.25">
      <c r="A137" s="88" t="str">
        <f t="array" ref="A137">IFERROR(INDEX('Annex 2 EHV charges'!$A$11:$A$260, MATCH(0, IF(ISBLANK('Annex 2 EHV charges'!$A$11:$A$260),1, COUNTIF(A$4:$A136, 'Annex 2 EHV charges'!$A$11:$A$260)), 0)),"")</f>
        <v/>
      </c>
      <c r="B137" s="88" t="str">
        <f>IF($A137="","",VLOOKUP($A137,'Annex 2 EHV charges'!$A:$O,2,0))</f>
        <v/>
      </c>
      <c r="C137" s="89" t="str">
        <f>IF($A137="","",VLOOKUP($A137,'Annex 2 EHV charges'!$A:$O,3,0))</f>
        <v/>
      </c>
      <c r="D137" s="88" t="str">
        <f>IF($A137="","",VLOOKUP($A137,'Annex 2 EHV charges'!$A:$O,7,0))</f>
        <v/>
      </c>
      <c r="E137" s="93" t="str">
        <f>IFERROR(IF(VLOOKUP($A137,'Annex 2 EHV charges'!$A:$O,8,FALSE)=0,"",VLOOKUP($A137,'Annex 2 EHV charges'!$A:$O,8,FALSE)),"")</f>
        <v/>
      </c>
      <c r="F137" s="94" t="str">
        <f>IFERROR(IF(VLOOKUP($A137,'Annex 2 EHV charges'!$A:$O,9,FALSE)=0,"",VLOOKUP($A137,'Annex 2 EHV charges'!$A:$O,9,FALSE)),"")</f>
        <v/>
      </c>
      <c r="G137" s="95" t="str">
        <f>IFERROR(IF(VLOOKUP($A137,'Annex 2 EHV charges'!$A:$O,10,FALSE)=0,"",VLOOKUP($A137,'Annex 2 EHV charges'!$A:$O,10,FALSE)),"")</f>
        <v/>
      </c>
      <c r="H137" s="95" t="str">
        <f>IFERROR(IF(VLOOKUP($A137,'Annex 2 EHV charges'!$A:$O,11,FALSE)=0,"",VLOOKUP($A137,'Annex 2 EHV charges'!$A:$O,11,FALSE)),"")</f>
        <v/>
      </c>
    </row>
    <row r="138" spans="1:8" ht="12.75" customHeight="1" x14ac:dyDescent="0.25">
      <c r="A138" s="88" t="str">
        <f t="array" ref="A138">IFERROR(INDEX('Annex 2 EHV charges'!$A$11:$A$260, MATCH(0, IF(ISBLANK('Annex 2 EHV charges'!$A$11:$A$260),1, COUNTIF(A$4:$A137, 'Annex 2 EHV charges'!$A$11:$A$260)), 0)),"")</f>
        <v/>
      </c>
      <c r="B138" s="88" t="str">
        <f>IF($A138="","",VLOOKUP($A138,'Annex 2 EHV charges'!$A:$O,2,0))</f>
        <v/>
      </c>
      <c r="C138" s="89" t="str">
        <f>IF($A138="","",VLOOKUP($A138,'Annex 2 EHV charges'!$A:$O,3,0))</f>
        <v/>
      </c>
      <c r="D138" s="88" t="str">
        <f>IF($A138="","",VLOOKUP($A138,'Annex 2 EHV charges'!$A:$O,7,0))</f>
        <v/>
      </c>
      <c r="E138" s="93" t="str">
        <f>IFERROR(IF(VLOOKUP($A138,'Annex 2 EHV charges'!$A:$O,8,FALSE)=0,"",VLOOKUP($A138,'Annex 2 EHV charges'!$A:$O,8,FALSE)),"")</f>
        <v/>
      </c>
      <c r="F138" s="94" t="str">
        <f>IFERROR(IF(VLOOKUP($A138,'Annex 2 EHV charges'!$A:$O,9,FALSE)=0,"",VLOOKUP($A138,'Annex 2 EHV charges'!$A:$O,9,FALSE)),"")</f>
        <v/>
      </c>
      <c r="G138" s="95" t="str">
        <f>IFERROR(IF(VLOOKUP($A138,'Annex 2 EHV charges'!$A:$O,10,FALSE)=0,"",VLOOKUP($A138,'Annex 2 EHV charges'!$A:$O,10,FALSE)),"")</f>
        <v/>
      </c>
      <c r="H138" s="95" t="str">
        <f>IFERROR(IF(VLOOKUP($A138,'Annex 2 EHV charges'!$A:$O,11,FALSE)=0,"",VLOOKUP($A138,'Annex 2 EHV charges'!$A:$O,11,FALSE)),"")</f>
        <v/>
      </c>
    </row>
    <row r="139" spans="1:8" ht="12.75" customHeight="1" x14ac:dyDescent="0.25">
      <c r="A139" s="88" t="str">
        <f t="array" ref="A139">IFERROR(INDEX('Annex 2 EHV charges'!$A$11:$A$260, MATCH(0, IF(ISBLANK('Annex 2 EHV charges'!$A$11:$A$260),1, COUNTIF(A$4:$A138, 'Annex 2 EHV charges'!$A$11:$A$260)), 0)),"")</f>
        <v/>
      </c>
      <c r="B139" s="88" t="str">
        <f>IF($A139="","",VLOOKUP($A139,'Annex 2 EHV charges'!$A:$O,2,0))</f>
        <v/>
      </c>
      <c r="C139" s="89" t="str">
        <f>IF($A139="","",VLOOKUP($A139,'Annex 2 EHV charges'!$A:$O,3,0))</f>
        <v/>
      </c>
      <c r="D139" s="88" t="str">
        <f>IF($A139="","",VLOOKUP($A139,'Annex 2 EHV charges'!$A:$O,7,0))</f>
        <v/>
      </c>
      <c r="E139" s="93" t="str">
        <f>IFERROR(IF(VLOOKUP($A139,'Annex 2 EHV charges'!$A:$O,8,FALSE)=0,"",VLOOKUP($A139,'Annex 2 EHV charges'!$A:$O,8,FALSE)),"")</f>
        <v/>
      </c>
      <c r="F139" s="94" t="str">
        <f>IFERROR(IF(VLOOKUP($A139,'Annex 2 EHV charges'!$A:$O,9,FALSE)=0,"",VLOOKUP($A139,'Annex 2 EHV charges'!$A:$O,9,FALSE)),"")</f>
        <v/>
      </c>
      <c r="G139" s="95" t="str">
        <f>IFERROR(IF(VLOOKUP($A139,'Annex 2 EHV charges'!$A:$O,10,FALSE)=0,"",VLOOKUP($A139,'Annex 2 EHV charges'!$A:$O,10,FALSE)),"")</f>
        <v/>
      </c>
      <c r="H139" s="95" t="str">
        <f>IFERROR(IF(VLOOKUP($A139,'Annex 2 EHV charges'!$A:$O,11,FALSE)=0,"",VLOOKUP($A139,'Annex 2 EHV charges'!$A:$O,11,FALSE)),"")</f>
        <v/>
      </c>
    </row>
    <row r="140" spans="1:8" ht="12.75" customHeight="1" x14ac:dyDescent="0.25">
      <c r="A140" s="88" t="str">
        <f t="array" ref="A140">IFERROR(INDEX('Annex 2 EHV charges'!$A$11:$A$260, MATCH(0, IF(ISBLANK('Annex 2 EHV charges'!$A$11:$A$260),1, COUNTIF(A$4:$A139, 'Annex 2 EHV charges'!$A$11:$A$260)), 0)),"")</f>
        <v/>
      </c>
      <c r="B140" s="88" t="str">
        <f>IF($A140="","",VLOOKUP($A140,'Annex 2 EHV charges'!$A:$O,2,0))</f>
        <v/>
      </c>
      <c r="C140" s="89" t="str">
        <f>IF($A140="","",VLOOKUP($A140,'Annex 2 EHV charges'!$A:$O,3,0))</f>
        <v/>
      </c>
      <c r="D140" s="88" t="str">
        <f>IF($A140="","",VLOOKUP($A140,'Annex 2 EHV charges'!$A:$O,7,0))</f>
        <v/>
      </c>
      <c r="E140" s="93" t="str">
        <f>IFERROR(IF(VLOOKUP($A140,'Annex 2 EHV charges'!$A:$O,8,FALSE)=0,"",VLOOKUP($A140,'Annex 2 EHV charges'!$A:$O,8,FALSE)),"")</f>
        <v/>
      </c>
      <c r="F140" s="94" t="str">
        <f>IFERROR(IF(VLOOKUP($A140,'Annex 2 EHV charges'!$A:$O,9,FALSE)=0,"",VLOOKUP($A140,'Annex 2 EHV charges'!$A:$O,9,FALSE)),"")</f>
        <v/>
      </c>
      <c r="G140" s="95" t="str">
        <f>IFERROR(IF(VLOOKUP($A140,'Annex 2 EHV charges'!$A:$O,10,FALSE)=0,"",VLOOKUP($A140,'Annex 2 EHV charges'!$A:$O,10,FALSE)),"")</f>
        <v/>
      </c>
      <c r="H140" s="95" t="str">
        <f>IFERROR(IF(VLOOKUP($A140,'Annex 2 EHV charges'!$A:$O,11,FALSE)=0,"",VLOOKUP($A140,'Annex 2 EHV charges'!$A:$O,11,FALSE)),"")</f>
        <v/>
      </c>
    </row>
    <row r="141" spans="1:8" ht="12.75" customHeight="1" x14ac:dyDescent="0.25">
      <c r="A141" s="88" t="str">
        <f t="array" ref="A141">IFERROR(INDEX('Annex 2 EHV charges'!$A$11:$A$260, MATCH(0, IF(ISBLANK('Annex 2 EHV charges'!$A$11:$A$260),1, COUNTIF(A$4:$A140, 'Annex 2 EHV charges'!$A$11:$A$260)), 0)),"")</f>
        <v/>
      </c>
      <c r="B141" s="88" t="str">
        <f>IF($A141="","",VLOOKUP($A141,'Annex 2 EHV charges'!$A:$O,2,0))</f>
        <v/>
      </c>
      <c r="C141" s="89" t="str">
        <f>IF($A141="","",VLOOKUP($A141,'Annex 2 EHV charges'!$A:$O,3,0))</f>
        <v/>
      </c>
      <c r="D141" s="88" t="str">
        <f>IF($A141="","",VLOOKUP($A141,'Annex 2 EHV charges'!$A:$O,7,0))</f>
        <v/>
      </c>
      <c r="E141" s="93" t="str">
        <f>IFERROR(IF(VLOOKUP($A141,'Annex 2 EHV charges'!$A:$O,8,FALSE)=0,"",VLOOKUP($A141,'Annex 2 EHV charges'!$A:$O,8,FALSE)),"")</f>
        <v/>
      </c>
      <c r="F141" s="94" t="str">
        <f>IFERROR(IF(VLOOKUP($A141,'Annex 2 EHV charges'!$A:$O,9,FALSE)=0,"",VLOOKUP($A141,'Annex 2 EHV charges'!$A:$O,9,FALSE)),"")</f>
        <v/>
      </c>
      <c r="G141" s="95" t="str">
        <f>IFERROR(IF(VLOOKUP($A141,'Annex 2 EHV charges'!$A:$O,10,FALSE)=0,"",VLOOKUP($A141,'Annex 2 EHV charges'!$A:$O,10,FALSE)),"")</f>
        <v/>
      </c>
      <c r="H141" s="95" t="str">
        <f>IFERROR(IF(VLOOKUP($A141,'Annex 2 EHV charges'!$A:$O,11,FALSE)=0,"",VLOOKUP($A141,'Annex 2 EHV charges'!$A:$O,11,FALSE)),"")</f>
        <v/>
      </c>
    </row>
    <row r="142" spans="1:8" ht="12.75" customHeight="1" x14ac:dyDescent="0.25">
      <c r="A142" s="88" t="str">
        <f t="array" ref="A142">IFERROR(INDEX('Annex 2 EHV charges'!$A$11:$A$260, MATCH(0, IF(ISBLANK('Annex 2 EHV charges'!$A$11:$A$260),1, COUNTIF(A$4:$A141, 'Annex 2 EHV charges'!$A$11:$A$260)), 0)),"")</f>
        <v/>
      </c>
      <c r="B142" s="88" t="str">
        <f>IF($A142="","",VLOOKUP($A142,'Annex 2 EHV charges'!$A:$O,2,0))</f>
        <v/>
      </c>
      <c r="C142" s="89" t="str">
        <f>IF($A142="","",VLOOKUP($A142,'Annex 2 EHV charges'!$A:$O,3,0))</f>
        <v/>
      </c>
      <c r="D142" s="88" t="str">
        <f>IF($A142="","",VLOOKUP($A142,'Annex 2 EHV charges'!$A:$O,7,0))</f>
        <v/>
      </c>
      <c r="E142" s="93" t="str">
        <f>IFERROR(IF(VLOOKUP($A142,'Annex 2 EHV charges'!$A:$O,8,FALSE)=0,"",VLOOKUP($A142,'Annex 2 EHV charges'!$A:$O,8,FALSE)),"")</f>
        <v/>
      </c>
      <c r="F142" s="94" t="str">
        <f>IFERROR(IF(VLOOKUP($A142,'Annex 2 EHV charges'!$A:$O,9,FALSE)=0,"",VLOOKUP($A142,'Annex 2 EHV charges'!$A:$O,9,FALSE)),"")</f>
        <v/>
      </c>
      <c r="G142" s="95" t="str">
        <f>IFERROR(IF(VLOOKUP($A142,'Annex 2 EHV charges'!$A:$O,10,FALSE)=0,"",VLOOKUP($A142,'Annex 2 EHV charges'!$A:$O,10,FALSE)),"")</f>
        <v/>
      </c>
      <c r="H142" s="95" t="str">
        <f>IFERROR(IF(VLOOKUP($A142,'Annex 2 EHV charges'!$A:$O,11,FALSE)=0,"",VLOOKUP($A142,'Annex 2 EHV charges'!$A:$O,11,FALSE)),"")</f>
        <v/>
      </c>
    </row>
    <row r="143" spans="1:8" ht="12.75" customHeight="1" x14ac:dyDescent="0.25">
      <c r="A143" s="88" t="str">
        <f t="array" ref="A143">IFERROR(INDEX('Annex 2 EHV charges'!$A$11:$A$260, MATCH(0, IF(ISBLANK('Annex 2 EHV charges'!$A$11:$A$260),1, COUNTIF(A$4:$A142, 'Annex 2 EHV charges'!$A$11:$A$260)), 0)),"")</f>
        <v/>
      </c>
      <c r="B143" s="88" t="str">
        <f>IF($A143="","",VLOOKUP($A143,'Annex 2 EHV charges'!$A:$O,2,0))</f>
        <v/>
      </c>
      <c r="C143" s="89" t="str">
        <f>IF($A143="","",VLOOKUP($A143,'Annex 2 EHV charges'!$A:$O,3,0))</f>
        <v/>
      </c>
      <c r="D143" s="88" t="str">
        <f>IF($A143="","",VLOOKUP($A143,'Annex 2 EHV charges'!$A:$O,7,0))</f>
        <v/>
      </c>
      <c r="E143" s="93" t="str">
        <f>IFERROR(IF(VLOOKUP($A143,'Annex 2 EHV charges'!$A:$O,8,FALSE)=0,"",VLOOKUP($A143,'Annex 2 EHV charges'!$A:$O,8,FALSE)),"")</f>
        <v/>
      </c>
      <c r="F143" s="94" t="str">
        <f>IFERROR(IF(VLOOKUP($A143,'Annex 2 EHV charges'!$A:$O,9,FALSE)=0,"",VLOOKUP($A143,'Annex 2 EHV charges'!$A:$O,9,FALSE)),"")</f>
        <v/>
      </c>
      <c r="G143" s="95" t="str">
        <f>IFERROR(IF(VLOOKUP($A143,'Annex 2 EHV charges'!$A:$O,10,FALSE)=0,"",VLOOKUP($A143,'Annex 2 EHV charges'!$A:$O,10,FALSE)),"")</f>
        <v/>
      </c>
      <c r="H143" s="95" t="str">
        <f>IFERROR(IF(VLOOKUP($A143,'Annex 2 EHV charges'!$A:$O,11,FALSE)=0,"",VLOOKUP($A143,'Annex 2 EHV charges'!$A:$O,11,FALSE)),"")</f>
        <v/>
      </c>
    </row>
    <row r="144" spans="1:8" x14ac:dyDescent="0.25">
      <c r="A144" s="88" t="str">
        <f t="array" ref="A144">IFERROR(INDEX('Annex 2 EHV charges'!$A$11:$A$260, MATCH(0, IF(ISBLANK('Annex 2 EHV charges'!$A$11:$A$260),1, COUNTIF(A$4:$A143, 'Annex 2 EHV charges'!$A$11:$A$260)), 0)),"")</f>
        <v/>
      </c>
      <c r="B144" s="88" t="str">
        <f>IF($A144="","",VLOOKUP($A144,'Annex 2 EHV charges'!$A:$O,2,0))</f>
        <v/>
      </c>
      <c r="C144" s="89" t="str">
        <f>IF($A144="","",VLOOKUP($A144,'Annex 2 EHV charges'!$A:$O,3,0))</f>
        <v/>
      </c>
      <c r="D144" s="88" t="str">
        <f>IF($A144="","",VLOOKUP($A144,'Annex 2 EHV charges'!$A:$O,7,0))</f>
        <v/>
      </c>
      <c r="E144" s="93" t="str">
        <f>IFERROR(IF(VLOOKUP($A144,'Annex 2 EHV charges'!$A:$O,8,FALSE)=0,"",VLOOKUP($A144,'Annex 2 EHV charges'!$A:$O,8,FALSE)),"")</f>
        <v/>
      </c>
      <c r="F144" s="94" t="str">
        <f>IFERROR(IF(VLOOKUP($A144,'Annex 2 EHV charges'!$A:$O,9,FALSE)=0,"",VLOOKUP($A144,'Annex 2 EHV charges'!$A:$O,9,FALSE)),"")</f>
        <v/>
      </c>
      <c r="G144" s="95" t="str">
        <f>IFERROR(IF(VLOOKUP($A144,'Annex 2 EHV charges'!$A:$O,10,FALSE)=0,"",VLOOKUP($A144,'Annex 2 EHV charges'!$A:$O,10,FALSE)),"")</f>
        <v/>
      </c>
      <c r="H144" s="95" t="str">
        <f>IFERROR(IF(VLOOKUP($A144,'Annex 2 EHV charges'!$A:$O,11,FALSE)=0,"",VLOOKUP($A144,'Annex 2 EHV charges'!$A:$O,11,FALSE)),"")</f>
        <v/>
      </c>
    </row>
    <row r="145" spans="1:8" x14ac:dyDescent="0.25">
      <c r="A145" s="88" t="str">
        <f t="array" ref="A145">IFERROR(INDEX('Annex 2 EHV charges'!$A$11:$A$260, MATCH(0, IF(ISBLANK('Annex 2 EHV charges'!$A$11:$A$260),1, COUNTIF(A$4:$A144, 'Annex 2 EHV charges'!$A$11:$A$260)), 0)),"")</f>
        <v/>
      </c>
      <c r="B145" s="88" t="str">
        <f>IF($A145="","",VLOOKUP($A145,'Annex 2 EHV charges'!$A:$O,2,0))</f>
        <v/>
      </c>
      <c r="C145" s="89" t="str">
        <f>IF($A145="","",VLOOKUP($A145,'Annex 2 EHV charges'!$A:$O,3,0))</f>
        <v/>
      </c>
      <c r="D145" s="88" t="str">
        <f>IF($A145="","",VLOOKUP($A145,'Annex 2 EHV charges'!$A:$O,7,0))</f>
        <v/>
      </c>
      <c r="E145" s="93" t="str">
        <f>IFERROR(IF(VLOOKUP($A145,'Annex 2 EHV charges'!$A:$O,8,FALSE)=0,"",VLOOKUP($A145,'Annex 2 EHV charges'!$A:$O,8,FALSE)),"")</f>
        <v/>
      </c>
      <c r="F145" s="94" t="str">
        <f>IFERROR(IF(VLOOKUP($A145,'Annex 2 EHV charges'!$A:$O,9,FALSE)=0,"",VLOOKUP($A145,'Annex 2 EHV charges'!$A:$O,9,FALSE)),"")</f>
        <v/>
      </c>
      <c r="G145" s="95" t="str">
        <f>IFERROR(IF(VLOOKUP($A145,'Annex 2 EHV charges'!$A:$O,10,FALSE)=0,"",VLOOKUP($A145,'Annex 2 EHV charges'!$A:$O,10,FALSE)),"")</f>
        <v/>
      </c>
      <c r="H145" s="95" t="str">
        <f>IFERROR(IF(VLOOKUP($A145,'Annex 2 EHV charges'!$A:$O,11,FALSE)=0,"",VLOOKUP($A145,'Annex 2 EHV charges'!$A:$O,11,FALSE)),"")</f>
        <v/>
      </c>
    </row>
    <row r="146" spans="1:8" x14ac:dyDescent="0.25">
      <c r="A146" s="88" t="str">
        <f t="array" ref="A146">IFERROR(INDEX('Annex 2 EHV charges'!$A$11:$A$260, MATCH(0, IF(ISBLANK('Annex 2 EHV charges'!$A$11:$A$260),1, COUNTIF(A$4:$A145, 'Annex 2 EHV charges'!$A$11:$A$260)), 0)),"")</f>
        <v/>
      </c>
      <c r="B146" s="88" t="str">
        <f>IF($A146="","",VLOOKUP($A146,'Annex 2 EHV charges'!$A:$O,2,0))</f>
        <v/>
      </c>
      <c r="C146" s="89" t="str">
        <f>IF($A146="","",VLOOKUP($A146,'Annex 2 EHV charges'!$A:$O,3,0))</f>
        <v/>
      </c>
      <c r="D146" s="88" t="str">
        <f>IF($A146="","",VLOOKUP($A146,'Annex 2 EHV charges'!$A:$O,7,0))</f>
        <v/>
      </c>
      <c r="E146" s="93" t="str">
        <f>IFERROR(IF(VLOOKUP($A146,'Annex 2 EHV charges'!$A:$O,8,FALSE)=0,"",VLOOKUP($A146,'Annex 2 EHV charges'!$A:$O,8,FALSE)),"")</f>
        <v/>
      </c>
      <c r="F146" s="94" t="str">
        <f>IFERROR(IF(VLOOKUP($A146,'Annex 2 EHV charges'!$A:$O,9,FALSE)=0,"",VLOOKUP($A146,'Annex 2 EHV charges'!$A:$O,9,FALSE)),"")</f>
        <v/>
      </c>
      <c r="G146" s="95" t="str">
        <f>IFERROR(IF(VLOOKUP($A146,'Annex 2 EHV charges'!$A:$O,10,FALSE)=0,"",VLOOKUP($A146,'Annex 2 EHV charges'!$A:$O,10,FALSE)),"")</f>
        <v/>
      </c>
      <c r="H146" s="95" t="str">
        <f>IFERROR(IF(VLOOKUP($A146,'Annex 2 EHV charges'!$A:$O,11,FALSE)=0,"",VLOOKUP($A146,'Annex 2 EHV charges'!$A:$O,11,FALSE)),"")</f>
        <v/>
      </c>
    </row>
    <row r="147" spans="1:8" x14ac:dyDescent="0.25">
      <c r="A147" s="88" t="str">
        <f t="array" ref="A147">IFERROR(INDEX('Annex 2 EHV charges'!$A$11:$A$260, MATCH(0, IF(ISBLANK('Annex 2 EHV charges'!$A$11:$A$260),1, COUNTIF(A$4:$A146, 'Annex 2 EHV charges'!$A$11:$A$260)), 0)),"")</f>
        <v/>
      </c>
      <c r="B147" s="88" t="str">
        <f>IF($A147="","",VLOOKUP($A147,'Annex 2 EHV charges'!$A:$O,2,0))</f>
        <v/>
      </c>
      <c r="C147" s="89" t="str">
        <f>IF($A147="","",VLOOKUP($A147,'Annex 2 EHV charges'!$A:$O,3,0))</f>
        <v/>
      </c>
      <c r="D147" s="88" t="str">
        <f>IF($A147="","",VLOOKUP($A147,'Annex 2 EHV charges'!$A:$O,7,0))</f>
        <v/>
      </c>
      <c r="E147" s="93" t="str">
        <f>IFERROR(IF(VLOOKUP($A147,'Annex 2 EHV charges'!$A:$O,8,FALSE)=0,"",VLOOKUP($A147,'Annex 2 EHV charges'!$A:$O,8,FALSE)),"")</f>
        <v/>
      </c>
      <c r="F147" s="94" t="str">
        <f>IFERROR(IF(VLOOKUP($A147,'Annex 2 EHV charges'!$A:$O,9,FALSE)=0,"",VLOOKUP($A147,'Annex 2 EHV charges'!$A:$O,9,FALSE)),"")</f>
        <v/>
      </c>
      <c r="G147" s="95" t="str">
        <f>IFERROR(IF(VLOOKUP($A147,'Annex 2 EHV charges'!$A:$O,10,FALSE)=0,"",VLOOKUP($A147,'Annex 2 EHV charges'!$A:$O,10,FALSE)),"")</f>
        <v/>
      </c>
      <c r="H147" s="95" t="str">
        <f>IFERROR(IF(VLOOKUP($A147,'Annex 2 EHV charges'!$A:$O,11,FALSE)=0,"",VLOOKUP($A147,'Annex 2 EHV charges'!$A:$O,11,FALSE)),"")</f>
        <v/>
      </c>
    </row>
    <row r="148" spans="1:8" x14ac:dyDescent="0.25">
      <c r="A148" s="88" t="str">
        <f t="array" ref="A148">IFERROR(INDEX('Annex 2 EHV charges'!$A$11:$A$260, MATCH(0, IF(ISBLANK('Annex 2 EHV charges'!$A$11:$A$260),1, COUNTIF(A$4:$A147, 'Annex 2 EHV charges'!$A$11:$A$260)), 0)),"")</f>
        <v/>
      </c>
      <c r="B148" s="88" t="str">
        <f>IF($A148="","",VLOOKUP($A148,'Annex 2 EHV charges'!$A:$O,2,0))</f>
        <v/>
      </c>
      <c r="C148" s="89" t="str">
        <f>IF($A148="","",VLOOKUP($A148,'Annex 2 EHV charges'!$A:$O,3,0))</f>
        <v/>
      </c>
      <c r="D148" s="88" t="str">
        <f>IF($A148="","",VLOOKUP($A148,'Annex 2 EHV charges'!$A:$O,7,0))</f>
        <v/>
      </c>
      <c r="E148" s="93" t="str">
        <f>IFERROR(IF(VLOOKUP($A148,'Annex 2 EHV charges'!$A:$O,8,FALSE)=0,"",VLOOKUP($A148,'Annex 2 EHV charges'!$A:$O,8,FALSE)),"")</f>
        <v/>
      </c>
      <c r="F148" s="94" t="str">
        <f>IFERROR(IF(VLOOKUP($A148,'Annex 2 EHV charges'!$A:$O,9,FALSE)=0,"",VLOOKUP($A148,'Annex 2 EHV charges'!$A:$O,9,FALSE)),"")</f>
        <v/>
      </c>
      <c r="G148" s="95" t="str">
        <f>IFERROR(IF(VLOOKUP($A148,'Annex 2 EHV charges'!$A:$O,10,FALSE)=0,"",VLOOKUP($A148,'Annex 2 EHV charges'!$A:$O,10,FALSE)),"")</f>
        <v/>
      </c>
      <c r="H148" s="95" t="str">
        <f>IFERROR(IF(VLOOKUP($A148,'Annex 2 EHV charges'!$A:$O,11,FALSE)=0,"",VLOOKUP($A148,'Annex 2 EHV charges'!$A:$O,11,FALSE)),"")</f>
        <v/>
      </c>
    </row>
    <row r="149" spans="1:8" x14ac:dyDescent="0.25">
      <c r="A149" s="88" t="str">
        <f t="array" ref="A149">IFERROR(INDEX('Annex 2 EHV charges'!$A$11:$A$260, MATCH(0, IF(ISBLANK('Annex 2 EHV charges'!$A$11:$A$260),1, COUNTIF(A$4:$A148, 'Annex 2 EHV charges'!$A$11:$A$260)), 0)),"")</f>
        <v/>
      </c>
      <c r="B149" s="88" t="str">
        <f>IF($A149="","",VLOOKUP($A149,'Annex 2 EHV charges'!$A:$O,2,0))</f>
        <v/>
      </c>
      <c r="C149" s="89" t="str">
        <f>IF($A149="","",VLOOKUP($A149,'Annex 2 EHV charges'!$A:$O,3,0))</f>
        <v/>
      </c>
      <c r="D149" s="88" t="str">
        <f>IF($A149="","",VLOOKUP($A149,'Annex 2 EHV charges'!$A:$O,7,0))</f>
        <v/>
      </c>
      <c r="E149" s="93" t="str">
        <f>IFERROR(IF(VLOOKUP($A149,'Annex 2 EHV charges'!$A:$O,8,FALSE)=0,"",VLOOKUP($A149,'Annex 2 EHV charges'!$A:$O,8,FALSE)),"")</f>
        <v/>
      </c>
      <c r="F149" s="94" t="str">
        <f>IFERROR(IF(VLOOKUP($A149,'Annex 2 EHV charges'!$A:$O,9,FALSE)=0,"",VLOOKUP($A149,'Annex 2 EHV charges'!$A:$O,9,FALSE)),"")</f>
        <v/>
      </c>
      <c r="G149" s="95" t="str">
        <f>IFERROR(IF(VLOOKUP($A149,'Annex 2 EHV charges'!$A:$O,10,FALSE)=0,"",VLOOKUP($A149,'Annex 2 EHV charges'!$A:$O,10,FALSE)),"")</f>
        <v/>
      </c>
      <c r="H149" s="95" t="str">
        <f>IFERROR(IF(VLOOKUP($A149,'Annex 2 EHV charges'!$A:$O,11,FALSE)=0,"",VLOOKUP($A149,'Annex 2 EHV charges'!$A:$O,11,FALSE)),"")</f>
        <v/>
      </c>
    </row>
    <row r="150" spans="1:8" x14ac:dyDescent="0.25">
      <c r="A150" s="88" t="str">
        <f t="array" ref="A150">IFERROR(INDEX('Annex 2 EHV charges'!$A$11:$A$260, MATCH(0, IF(ISBLANK('Annex 2 EHV charges'!$A$11:$A$260),1, COUNTIF(A$4:$A149, 'Annex 2 EHV charges'!$A$11:$A$260)), 0)),"")</f>
        <v/>
      </c>
      <c r="B150" s="88" t="str">
        <f>IF($A150="","",VLOOKUP($A150,'Annex 2 EHV charges'!$A:$O,2,0))</f>
        <v/>
      </c>
      <c r="C150" s="89" t="str">
        <f>IF($A150="","",VLOOKUP($A150,'Annex 2 EHV charges'!$A:$O,3,0))</f>
        <v/>
      </c>
      <c r="D150" s="88" t="str">
        <f>IF($A150="","",VLOOKUP($A150,'Annex 2 EHV charges'!$A:$O,7,0))</f>
        <v/>
      </c>
      <c r="E150" s="93" t="str">
        <f>IFERROR(IF(VLOOKUP($A150,'Annex 2 EHV charges'!$A:$O,8,FALSE)=0,"",VLOOKUP($A150,'Annex 2 EHV charges'!$A:$O,8,FALSE)),"")</f>
        <v/>
      </c>
      <c r="F150" s="94" t="str">
        <f>IFERROR(IF(VLOOKUP($A150,'Annex 2 EHV charges'!$A:$O,9,FALSE)=0,"",VLOOKUP($A150,'Annex 2 EHV charges'!$A:$O,9,FALSE)),"")</f>
        <v/>
      </c>
      <c r="G150" s="95" t="str">
        <f>IFERROR(IF(VLOOKUP($A150,'Annex 2 EHV charges'!$A:$O,10,FALSE)=0,"",VLOOKUP($A150,'Annex 2 EHV charges'!$A:$O,10,FALSE)),"")</f>
        <v/>
      </c>
      <c r="H150" s="95" t="str">
        <f>IFERROR(IF(VLOOKUP($A150,'Annex 2 EHV charges'!$A:$O,11,FALSE)=0,"",VLOOKUP($A150,'Annex 2 EHV charges'!$A:$O,11,FALSE)),"")</f>
        <v/>
      </c>
    </row>
    <row r="151" spans="1:8" x14ac:dyDescent="0.25">
      <c r="A151" s="88" t="str">
        <f t="array" ref="A151">IFERROR(INDEX('Annex 2 EHV charges'!$A$11:$A$260, MATCH(0, IF(ISBLANK('Annex 2 EHV charges'!$A$11:$A$260),1, COUNTIF(A$4:$A150, 'Annex 2 EHV charges'!$A$11:$A$260)), 0)),"")</f>
        <v/>
      </c>
      <c r="B151" s="88" t="str">
        <f>IF($A151="","",VLOOKUP($A151,'Annex 2 EHV charges'!$A:$O,2,0))</f>
        <v/>
      </c>
      <c r="C151" s="89" t="str">
        <f>IF($A151="","",VLOOKUP($A151,'Annex 2 EHV charges'!$A:$O,3,0))</f>
        <v/>
      </c>
      <c r="D151" s="88" t="str">
        <f>IF($A151="","",VLOOKUP($A151,'Annex 2 EHV charges'!$A:$O,7,0))</f>
        <v/>
      </c>
      <c r="E151" s="93" t="str">
        <f>IFERROR(IF(VLOOKUP($A151,'Annex 2 EHV charges'!$A:$O,8,FALSE)=0,"",VLOOKUP($A151,'Annex 2 EHV charges'!$A:$O,8,FALSE)),"")</f>
        <v/>
      </c>
      <c r="F151" s="94" t="str">
        <f>IFERROR(IF(VLOOKUP($A151,'Annex 2 EHV charges'!$A:$O,9,FALSE)=0,"",VLOOKUP($A151,'Annex 2 EHV charges'!$A:$O,9,FALSE)),"")</f>
        <v/>
      </c>
      <c r="G151" s="95" t="str">
        <f>IFERROR(IF(VLOOKUP($A151,'Annex 2 EHV charges'!$A:$O,10,FALSE)=0,"",VLOOKUP($A151,'Annex 2 EHV charges'!$A:$O,10,FALSE)),"")</f>
        <v/>
      </c>
      <c r="H151" s="95" t="str">
        <f>IFERROR(IF(VLOOKUP($A151,'Annex 2 EHV charges'!$A:$O,11,FALSE)=0,"",VLOOKUP($A151,'Annex 2 EHV charges'!$A:$O,11,FALSE)),"")</f>
        <v/>
      </c>
    </row>
    <row r="152" spans="1:8" x14ac:dyDescent="0.25">
      <c r="A152" s="88" t="str">
        <f t="array" ref="A152">IFERROR(INDEX('Annex 2 EHV charges'!$A$11:$A$260, MATCH(0, IF(ISBLANK('Annex 2 EHV charges'!$A$11:$A$260),1, COUNTIF(A$4:$A151, 'Annex 2 EHV charges'!$A$11:$A$260)), 0)),"")</f>
        <v/>
      </c>
      <c r="B152" s="88" t="str">
        <f>IF($A152="","",VLOOKUP($A152,'Annex 2 EHV charges'!$A:$O,2,0))</f>
        <v/>
      </c>
      <c r="C152" s="89" t="str">
        <f>IF($A152="","",VLOOKUP($A152,'Annex 2 EHV charges'!$A:$O,3,0))</f>
        <v/>
      </c>
      <c r="D152" s="88" t="str">
        <f>IF($A152="","",VLOOKUP($A152,'Annex 2 EHV charges'!$A:$O,7,0))</f>
        <v/>
      </c>
      <c r="E152" s="93" t="str">
        <f>IFERROR(IF(VLOOKUP($A152,'Annex 2 EHV charges'!$A:$O,8,FALSE)=0,"",VLOOKUP($A152,'Annex 2 EHV charges'!$A:$O,8,FALSE)),"")</f>
        <v/>
      </c>
      <c r="F152" s="94" t="str">
        <f>IFERROR(IF(VLOOKUP($A152,'Annex 2 EHV charges'!$A:$O,9,FALSE)=0,"",VLOOKUP($A152,'Annex 2 EHV charges'!$A:$O,9,FALSE)),"")</f>
        <v/>
      </c>
      <c r="G152" s="95" t="str">
        <f>IFERROR(IF(VLOOKUP($A152,'Annex 2 EHV charges'!$A:$O,10,FALSE)=0,"",VLOOKUP($A152,'Annex 2 EHV charges'!$A:$O,10,FALSE)),"")</f>
        <v/>
      </c>
      <c r="H152" s="95" t="str">
        <f>IFERROR(IF(VLOOKUP($A152,'Annex 2 EHV charges'!$A:$O,11,FALSE)=0,"",VLOOKUP($A152,'Annex 2 EHV charges'!$A:$O,11,FALSE)),"")</f>
        <v/>
      </c>
    </row>
    <row r="153" spans="1:8" x14ac:dyDescent="0.25">
      <c r="A153" s="88" t="str">
        <f t="array" ref="A153">IFERROR(INDEX('Annex 2 EHV charges'!$A$11:$A$260, MATCH(0, IF(ISBLANK('Annex 2 EHV charges'!$A$11:$A$260),1, COUNTIF(A$4:$A152, 'Annex 2 EHV charges'!$A$11:$A$260)), 0)),"")</f>
        <v/>
      </c>
      <c r="B153" s="88" t="str">
        <f>IF($A153="","",VLOOKUP($A153,'Annex 2 EHV charges'!$A:$O,2,0))</f>
        <v/>
      </c>
      <c r="C153" s="89" t="str">
        <f>IF($A153="","",VLOOKUP($A153,'Annex 2 EHV charges'!$A:$O,3,0))</f>
        <v/>
      </c>
      <c r="D153" s="88" t="str">
        <f>IF($A153="","",VLOOKUP($A153,'Annex 2 EHV charges'!$A:$O,7,0))</f>
        <v/>
      </c>
      <c r="E153" s="93" t="str">
        <f>IFERROR(IF(VLOOKUP($A153,'Annex 2 EHV charges'!$A:$O,8,FALSE)=0,"",VLOOKUP($A153,'Annex 2 EHV charges'!$A:$O,8,FALSE)),"")</f>
        <v/>
      </c>
      <c r="F153" s="94" t="str">
        <f>IFERROR(IF(VLOOKUP($A153,'Annex 2 EHV charges'!$A:$O,9,FALSE)=0,"",VLOOKUP($A153,'Annex 2 EHV charges'!$A:$O,9,FALSE)),"")</f>
        <v/>
      </c>
      <c r="G153" s="95" t="str">
        <f>IFERROR(IF(VLOOKUP($A153,'Annex 2 EHV charges'!$A:$O,10,FALSE)=0,"",VLOOKUP($A153,'Annex 2 EHV charges'!$A:$O,10,FALSE)),"")</f>
        <v/>
      </c>
      <c r="H153" s="95" t="str">
        <f>IFERROR(IF(VLOOKUP($A153,'Annex 2 EHV charges'!$A:$O,11,FALSE)=0,"",VLOOKUP($A153,'Annex 2 EHV charges'!$A:$O,11,FALSE)),"")</f>
        <v/>
      </c>
    </row>
    <row r="154" spans="1:8" x14ac:dyDescent="0.25">
      <c r="A154" s="88" t="str">
        <f t="array" ref="A154">IFERROR(INDEX('Annex 2 EHV charges'!$A$11:$A$260, MATCH(0, IF(ISBLANK('Annex 2 EHV charges'!$A$11:$A$260),1, COUNTIF(A$4:$A153, 'Annex 2 EHV charges'!$A$11:$A$260)), 0)),"")</f>
        <v/>
      </c>
      <c r="B154" s="88" t="str">
        <f>IF($A154="","",VLOOKUP($A154,'Annex 2 EHV charges'!$A:$O,2,0))</f>
        <v/>
      </c>
      <c r="C154" s="89" t="str">
        <f>IF($A154="","",VLOOKUP($A154,'Annex 2 EHV charges'!$A:$O,3,0))</f>
        <v/>
      </c>
      <c r="D154" s="88" t="str">
        <f>IF($A154="","",VLOOKUP($A154,'Annex 2 EHV charges'!$A:$O,7,0))</f>
        <v/>
      </c>
      <c r="E154" s="93" t="str">
        <f>IFERROR(IF(VLOOKUP($A154,'Annex 2 EHV charges'!$A:$O,8,FALSE)=0,"",VLOOKUP($A154,'Annex 2 EHV charges'!$A:$O,8,FALSE)),"")</f>
        <v/>
      </c>
      <c r="F154" s="94" t="str">
        <f>IFERROR(IF(VLOOKUP($A154,'Annex 2 EHV charges'!$A:$O,9,FALSE)=0,"",VLOOKUP($A154,'Annex 2 EHV charges'!$A:$O,9,FALSE)),"")</f>
        <v/>
      </c>
      <c r="G154" s="95" t="str">
        <f>IFERROR(IF(VLOOKUP($A154,'Annex 2 EHV charges'!$A:$O,10,FALSE)=0,"",VLOOKUP($A154,'Annex 2 EHV charges'!$A:$O,10,FALSE)),"")</f>
        <v/>
      </c>
      <c r="H154" s="95" t="str">
        <f>IFERROR(IF(VLOOKUP($A154,'Annex 2 EHV charges'!$A:$O,11,FALSE)=0,"",VLOOKUP($A154,'Annex 2 EHV charges'!$A:$O,11,FALSE)),"")</f>
        <v/>
      </c>
    </row>
    <row r="155" spans="1:8" x14ac:dyDescent="0.25">
      <c r="A155" s="88" t="str">
        <f t="array" ref="A155">IFERROR(INDEX('Annex 2 EHV charges'!$A$11:$A$260, MATCH(0, IF(ISBLANK('Annex 2 EHV charges'!$A$11:$A$260),1, COUNTIF(A$4:$A154, 'Annex 2 EHV charges'!$A$11:$A$260)), 0)),"")</f>
        <v/>
      </c>
      <c r="B155" s="88" t="str">
        <f>IF($A155="","",VLOOKUP($A155,'Annex 2 EHV charges'!$A:$O,2,0))</f>
        <v/>
      </c>
      <c r="C155" s="89" t="str">
        <f>IF($A155="","",VLOOKUP($A155,'Annex 2 EHV charges'!$A:$O,3,0))</f>
        <v/>
      </c>
      <c r="D155" s="88" t="str">
        <f>IF($A155="","",VLOOKUP($A155,'Annex 2 EHV charges'!$A:$O,7,0))</f>
        <v/>
      </c>
      <c r="E155" s="93" t="str">
        <f>IFERROR(IF(VLOOKUP($A155,'Annex 2 EHV charges'!$A:$O,8,FALSE)=0,"",VLOOKUP($A155,'Annex 2 EHV charges'!$A:$O,8,FALSE)),"")</f>
        <v/>
      </c>
      <c r="F155" s="94" t="str">
        <f>IFERROR(IF(VLOOKUP($A155,'Annex 2 EHV charges'!$A:$O,9,FALSE)=0,"",VLOOKUP($A155,'Annex 2 EHV charges'!$A:$O,9,FALSE)),"")</f>
        <v/>
      </c>
      <c r="G155" s="95" t="str">
        <f>IFERROR(IF(VLOOKUP($A155,'Annex 2 EHV charges'!$A:$O,10,FALSE)=0,"",VLOOKUP($A155,'Annex 2 EHV charges'!$A:$O,10,FALSE)),"")</f>
        <v/>
      </c>
      <c r="H155" s="95" t="str">
        <f>IFERROR(IF(VLOOKUP($A155,'Annex 2 EHV charges'!$A:$O,11,FALSE)=0,"",VLOOKUP($A155,'Annex 2 EHV charges'!$A:$O,11,FALSE)),"")</f>
        <v/>
      </c>
    </row>
    <row r="156" spans="1:8" x14ac:dyDescent="0.25">
      <c r="A156" s="88" t="str">
        <f t="array" ref="A156">IFERROR(INDEX('Annex 2 EHV charges'!$A$11:$A$260, MATCH(0, IF(ISBLANK('Annex 2 EHV charges'!$A$11:$A$260),1, COUNTIF(A$4:$A155, 'Annex 2 EHV charges'!$A$11:$A$260)), 0)),"")</f>
        <v/>
      </c>
      <c r="B156" s="88" t="str">
        <f>IF($A156="","",VLOOKUP($A156,'Annex 2 EHV charges'!$A:$O,2,0))</f>
        <v/>
      </c>
      <c r="C156" s="89" t="str">
        <f>IF($A156="","",VLOOKUP($A156,'Annex 2 EHV charges'!$A:$O,3,0))</f>
        <v/>
      </c>
      <c r="D156" s="88" t="str">
        <f>IF($A156="","",VLOOKUP($A156,'Annex 2 EHV charges'!$A:$O,7,0))</f>
        <v/>
      </c>
      <c r="E156" s="93" t="str">
        <f>IFERROR(IF(VLOOKUP($A156,'Annex 2 EHV charges'!$A:$O,8,FALSE)=0,"",VLOOKUP($A156,'Annex 2 EHV charges'!$A:$O,8,FALSE)),"")</f>
        <v/>
      </c>
      <c r="F156" s="94" t="str">
        <f>IFERROR(IF(VLOOKUP($A156,'Annex 2 EHV charges'!$A:$O,9,FALSE)=0,"",VLOOKUP($A156,'Annex 2 EHV charges'!$A:$O,9,FALSE)),"")</f>
        <v/>
      </c>
      <c r="G156" s="95" t="str">
        <f>IFERROR(IF(VLOOKUP($A156,'Annex 2 EHV charges'!$A:$O,10,FALSE)=0,"",VLOOKUP($A156,'Annex 2 EHV charges'!$A:$O,10,FALSE)),"")</f>
        <v/>
      </c>
      <c r="H156" s="95" t="str">
        <f>IFERROR(IF(VLOOKUP($A156,'Annex 2 EHV charges'!$A:$O,11,FALSE)=0,"",VLOOKUP($A156,'Annex 2 EHV charges'!$A:$O,11,FALSE)),"")</f>
        <v/>
      </c>
    </row>
    <row r="157" spans="1:8" x14ac:dyDescent="0.25">
      <c r="A157" s="88" t="str">
        <f t="array" ref="A157">IFERROR(INDEX('Annex 2 EHV charges'!$A$11:$A$260, MATCH(0, IF(ISBLANK('Annex 2 EHV charges'!$A$11:$A$260),1, COUNTIF(A$4:$A156, 'Annex 2 EHV charges'!$A$11:$A$260)), 0)),"")</f>
        <v/>
      </c>
      <c r="B157" s="88" t="str">
        <f>IF($A157="","",VLOOKUP($A157,'Annex 2 EHV charges'!$A:$O,2,0))</f>
        <v/>
      </c>
      <c r="C157" s="89" t="str">
        <f>IF($A157="","",VLOOKUP($A157,'Annex 2 EHV charges'!$A:$O,3,0))</f>
        <v/>
      </c>
      <c r="D157" s="88" t="str">
        <f>IF($A157="","",VLOOKUP($A157,'Annex 2 EHV charges'!$A:$O,7,0))</f>
        <v/>
      </c>
      <c r="E157" s="93" t="str">
        <f>IFERROR(IF(VLOOKUP($A157,'Annex 2 EHV charges'!$A:$O,8,FALSE)=0,"",VLOOKUP($A157,'Annex 2 EHV charges'!$A:$O,8,FALSE)),"")</f>
        <v/>
      </c>
      <c r="F157" s="94" t="str">
        <f>IFERROR(IF(VLOOKUP($A157,'Annex 2 EHV charges'!$A:$O,9,FALSE)=0,"",VLOOKUP($A157,'Annex 2 EHV charges'!$A:$O,9,FALSE)),"")</f>
        <v/>
      </c>
      <c r="G157" s="95" t="str">
        <f>IFERROR(IF(VLOOKUP($A157,'Annex 2 EHV charges'!$A:$O,10,FALSE)=0,"",VLOOKUP($A157,'Annex 2 EHV charges'!$A:$O,10,FALSE)),"")</f>
        <v/>
      </c>
      <c r="H157" s="95" t="str">
        <f>IFERROR(IF(VLOOKUP($A157,'Annex 2 EHV charges'!$A:$O,11,FALSE)=0,"",VLOOKUP($A157,'Annex 2 EHV charges'!$A:$O,11,FALSE)),"")</f>
        <v/>
      </c>
    </row>
    <row r="158" spans="1:8" x14ac:dyDescent="0.25">
      <c r="A158" s="88" t="str">
        <f t="array" ref="A158">IFERROR(INDEX('Annex 2 EHV charges'!$A$11:$A$260, MATCH(0, IF(ISBLANK('Annex 2 EHV charges'!$A$11:$A$260),1, COUNTIF(A$4:$A157, 'Annex 2 EHV charges'!$A$11:$A$260)), 0)),"")</f>
        <v/>
      </c>
      <c r="B158" s="88" t="str">
        <f>IF($A158="","",VLOOKUP($A158,'Annex 2 EHV charges'!$A:$O,2,0))</f>
        <v/>
      </c>
      <c r="C158" s="89" t="str">
        <f>IF($A158="","",VLOOKUP($A158,'Annex 2 EHV charges'!$A:$O,3,0))</f>
        <v/>
      </c>
      <c r="D158" s="88" t="str">
        <f>IF($A158="","",VLOOKUP($A158,'Annex 2 EHV charges'!$A:$O,7,0))</f>
        <v/>
      </c>
      <c r="E158" s="93" t="str">
        <f>IFERROR(IF(VLOOKUP($A158,'Annex 2 EHV charges'!$A:$O,8,FALSE)=0,"",VLOOKUP($A158,'Annex 2 EHV charges'!$A:$O,8,FALSE)),"")</f>
        <v/>
      </c>
      <c r="F158" s="94" t="str">
        <f>IFERROR(IF(VLOOKUP($A158,'Annex 2 EHV charges'!$A:$O,9,FALSE)=0,"",VLOOKUP($A158,'Annex 2 EHV charges'!$A:$O,9,FALSE)),"")</f>
        <v/>
      </c>
      <c r="G158" s="95" t="str">
        <f>IFERROR(IF(VLOOKUP($A158,'Annex 2 EHV charges'!$A:$O,10,FALSE)=0,"",VLOOKUP($A158,'Annex 2 EHV charges'!$A:$O,10,FALSE)),"")</f>
        <v/>
      </c>
      <c r="H158" s="95" t="str">
        <f>IFERROR(IF(VLOOKUP($A158,'Annex 2 EHV charges'!$A:$O,11,FALSE)=0,"",VLOOKUP($A158,'Annex 2 EHV charges'!$A:$O,11,FALSE)),"")</f>
        <v/>
      </c>
    </row>
    <row r="159" spans="1:8" x14ac:dyDescent="0.25">
      <c r="A159" s="88" t="str">
        <f t="array" ref="A159">IFERROR(INDEX('Annex 2 EHV charges'!$A$11:$A$260, MATCH(0, IF(ISBLANK('Annex 2 EHV charges'!$A$11:$A$260),1, COUNTIF(A$4:$A158, 'Annex 2 EHV charges'!$A$11:$A$260)), 0)),"")</f>
        <v/>
      </c>
      <c r="B159" s="88" t="str">
        <f>IF($A159="","",VLOOKUP($A159,'Annex 2 EHV charges'!$A:$O,2,0))</f>
        <v/>
      </c>
      <c r="C159" s="89" t="str">
        <f>IF($A159="","",VLOOKUP($A159,'Annex 2 EHV charges'!$A:$O,3,0))</f>
        <v/>
      </c>
      <c r="D159" s="88" t="str">
        <f>IF($A159="","",VLOOKUP($A159,'Annex 2 EHV charges'!$A:$O,7,0))</f>
        <v/>
      </c>
      <c r="E159" s="93" t="str">
        <f>IFERROR(IF(VLOOKUP($A159,'Annex 2 EHV charges'!$A:$O,8,FALSE)=0,"",VLOOKUP($A159,'Annex 2 EHV charges'!$A:$O,8,FALSE)),"")</f>
        <v/>
      </c>
      <c r="F159" s="94" t="str">
        <f>IFERROR(IF(VLOOKUP($A159,'Annex 2 EHV charges'!$A:$O,9,FALSE)=0,"",VLOOKUP($A159,'Annex 2 EHV charges'!$A:$O,9,FALSE)),"")</f>
        <v/>
      </c>
      <c r="G159" s="95" t="str">
        <f>IFERROR(IF(VLOOKUP($A159,'Annex 2 EHV charges'!$A:$O,10,FALSE)=0,"",VLOOKUP($A159,'Annex 2 EHV charges'!$A:$O,10,FALSE)),"")</f>
        <v/>
      </c>
      <c r="H159" s="95" t="str">
        <f>IFERROR(IF(VLOOKUP($A159,'Annex 2 EHV charges'!$A:$O,11,FALSE)=0,"",VLOOKUP($A159,'Annex 2 EHV charges'!$A:$O,11,FALSE)),"")</f>
        <v/>
      </c>
    </row>
    <row r="160" spans="1:8" x14ac:dyDescent="0.25">
      <c r="A160" s="88" t="str">
        <f t="array" ref="A160">IFERROR(INDEX('Annex 2 EHV charges'!$A$11:$A$260, MATCH(0, IF(ISBLANK('Annex 2 EHV charges'!$A$11:$A$260),1, COUNTIF(A$4:$A159, 'Annex 2 EHV charges'!$A$11:$A$260)), 0)),"")</f>
        <v/>
      </c>
      <c r="B160" s="88" t="str">
        <f>IF($A160="","",VLOOKUP($A160,'Annex 2 EHV charges'!$A:$O,2,0))</f>
        <v/>
      </c>
      <c r="C160" s="89" t="str">
        <f>IF($A160="","",VLOOKUP($A160,'Annex 2 EHV charges'!$A:$O,3,0))</f>
        <v/>
      </c>
      <c r="D160" s="88" t="str">
        <f>IF($A160="","",VLOOKUP($A160,'Annex 2 EHV charges'!$A:$O,7,0))</f>
        <v/>
      </c>
      <c r="E160" s="93" t="str">
        <f>IFERROR(IF(VLOOKUP($A160,'Annex 2 EHV charges'!$A:$O,8,FALSE)=0,"",VLOOKUP($A160,'Annex 2 EHV charges'!$A:$O,8,FALSE)),"")</f>
        <v/>
      </c>
      <c r="F160" s="94" t="str">
        <f>IFERROR(IF(VLOOKUP($A160,'Annex 2 EHV charges'!$A:$O,9,FALSE)=0,"",VLOOKUP($A160,'Annex 2 EHV charges'!$A:$O,9,FALSE)),"")</f>
        <v/>
      </c>
      <c r="G160" s="95" t="str">
        <f>IFERROR(IF(VLOOKUP($A160,'Annex 2 EHV charges'!$A:$O,10,FALSE)=0,"",VLOOKUP($A160,'Annex 2 EHV charges'!$A:$O,10,FALSE)),"")</f>
        <v/>
      </c>
      <c r="H160" s="95" t="str">
        <f>IFERROR(IF(VLOOKUP($A160,'Annex 2 EHV charges'!$A:$O,11,FALSE)=0,"",VLOOKUP($A160,'Annex 2 EHV charges'!$A:$O,11,FALSE)),"")</f>
        <v/>
      </c>
    </row>
    <row r="161" spans="1:8" x14ac:dyDescent="0.25">
      <c r="A161" s="88" t="str">
        <f t="array" ref="A161">IFERROR(INDEX('Annex 2 EHV charges'!$A$11:$A$260, MATCH(0, IF(ISBLANK('Annex 2 EHV charges'!$A$11:$A$260),1, COUNTIF(A$4:$A160, 'Annex 2 EHV charges'!$A$11:$A$260)), 0)),"")</f>
        <v/>
      </c>
      <c r="B161" s="88" t="str">
        <f>IF($A161="","",VLOOKUP($A161,'Annex 2 EHV charges'!$A:$O,2,0))</f>
        <v/>
      </c>
      <c r="C161" s="89" t="str">
        <f>IF($A161="","",VLOOKUP($A161,'Annex 2 EHV charges'!$A:$O,3,0))</f>
        <v/>
      </c>
      <c r="D161" s="88" t="str">
        <f>IF($A161="","",VLOOKUP($A161,'Annex 2 EHV charges'!$A:$O,7,0))</f>
        <v/>
      </c>
      <c r="E161" s="93" t="str">
        <f>IFERROR(IF(VLOOKUP($A161,'Annex 2 EHV charges'!$A:$O,8,FALSE)=0,"",VLOOKUP($A161,'Annex 2 EHV charges'!$A:$O,8,FALSE)),"")</f>
        <v/>
      </c>
      <c r="F161" s="94" t="str">
        <f>IFERROR(IF(VLOOKUP($A161,'Annex 2 EHV charges'!$A:$O,9,FALSE)=0,"",VLOOKUP($A161,'Annex 2 EHV charges'!$A:$O,9,FALSE)),"")</f>
        <v/>
      </c>
      <c r="G161" s="95" t="str">
        <f>IFERROR(IF(VLOOKUP($A161,'Annex 2 EHV charges'!$A:$O,10,FALSE)=0,"",VLOOKUP($A161,'Annex 2 EHV charges'!$A:$O,10,FALSE)),"")</f>
        <v/>
      </c>
      <c r="H161" s="95" t="str">
        <f>IFERROR(IF(VLOOKUP($A161,'Annex 2 EHV charges'!$A:$O,11,FALSE)=0,"",VLOOKUP($A161,'Annex 2 EHV charges'!$A:$O,11,FALSE)),"")</f>
        <v/>
      </c>
    </row>
    <row r="162" spans="1:8" x14ac:dyDescent="0.25">
      <c r="A162" s="88" t="str">
        <f t="array" ref="A162">IFERROR(INDEX('Annex 2 EHV charges'!$A$11:$A$260, MATCH(0, IF(ISBLANK('Annex 2 EHV charges'!$A$11:$A$260),1, COUNTIF(A$4:$A161, 'Annex 2 EHV charges'!$A$11:$A$260)), 0)),"")</f>
        <v/>
      </c>
      <c r="B162" s="88" t="str">
        <f>IF($A162="","",VLOOKUP($A162,'Annex 2 EHV charges'!$A:$O,2,0))</f>
        <v/>
      </c>
      <c r="C162" s="89" t="str">
        <f>IF($A162="","",VLOOKUP($A162,'Annex 2 EHV charges'!$A:$O,3,0))</f>
        <v/>
      </c>
      <c r="D162" s="88" t="str">
        <f>IF($A162="","",VLOOKUP($A162,'Annex 2 EHV charges'!$A:$O,7,0))</f>
        <v/>
      </c>
      <c r="E162" s="93" t="str">
        <f>IFERROR(IF(VLOOKUP($A162,'Annex 2 EHV charges'!$A:$O,8,FALSE)=0,"",VLOOKUP($A162,'Annex 2 EHV charges'!$A:$O,8,FALSE)),"")</f>
        <v/>
      </c>
      <c r="F162" s="94" t="str">
        <f>IFERROR(IF(VLOOKUP($A162,'Annex 2 EHV charges'!$A:$O,9,FALSE)=0,"",VLOOKUP($A162,'Annex 2 EHV charges'!$A:$O,9,FALSE)),"")</f>
        <v/>
      </c>
      <c r="G162" s="95" t="str">
        <f>IFERROR(IF(VLOOKUP($A162,'Annex 2 EHV charges'!$A:$O,10,FALSE)=0,"",VLOOKUP($A162,'Annex 2 EHV charges'!$A:$O,10,FALSE)),"")</f>
        <v/>
      </c>
      <c r="H162" s="95" t="str">
        <f>IFERROR(IF(VLOOKUP($A162,'Annex 2 EHV charges'!$A:$O,11,FALSE)=0,"",VLOOKUP($A162,'Annex 2 EHV charges'!$A:$O,11,FALSE)),"")</f>
        <v/>
      </c>
    </row>
    <row r="163" spans="1:8" x14ac:dyDescent="0.25">
      <c r="A163" s="88" t="str">
        <f t="array" ref="A163">IFERROR(INDEX('Annex 2 EHV charges'!$A$11:$A$260, MATCH(0, IF(ISBLANK('Annex 2 EHV charges'!$A$11:$A$260),1, COUNTIF(A$4:$A162, 'Annex 2 EHV charges'!$A$11:$A$260)), 0)),"")</f>
        <v/>
      </c>
      <c r="B163" s="88" t="str">
        <f>IF($A163="","",VLOOKUP($A163,'Annex 2 EHV charges'!$A:$O,2,0))</f>
        <v/>
      </c>
      <c r="C163" s="89" t="str">
        <f>IF($A163="","",VLOOKUP($A163,'Annex 2 EHV charges'!$A:$O,3,0))</f>
        <v/>
      </c>
      <c r="D163" s="88" t="str">
        <f>IF($A163="","",VLOOKUP($A163,'Annex 2 EHV charges'!$A:$O,7,0))</f>
        <v/>
      </c>
      <c r="E163" s="93" t="str">
        <f>IFERROR(IF(VLOOKUP($A163,'Annex 2 EHV charges'!$A:$O,8,FALSE)=0,"",VLOOKUP($A163,'Annex 2 EHV charges'!$A:$O,8,FALSE)),"")</f>
        <v/>
      </c>
      <c r="F163" s="94" t="str">
        <f>IFERROR(IF(VLOOKUP($A163,'Annex 2 EHV charges'!$A:$O,9,FALSE)=0,"",VLOOKUP($A163,'Annex 2 EHV charges'!$A:$O,9,FALSE)),"")</f>
        <v/>
      </c>
      <c r="G163" s="95" t="str">
        <f>IFERROR(IF(VLOOKUP($A163,'Annex 2 EHV charges'!$A:$O,10,FALSE)=0,"",VLOOKUP($A163,'Annex 2 EHV charges'!$A:$O,10,FALSE)),"")</f>
        <v/>
      </c>
      <c r="H163" s="95" t="str">
        <f>IFERROR(IF(VLOOKUP($A163,'Annex 2 EHV charges'!$A:$O,11,FALSE)=0,"",VLOOKUP($A163,'Annex 2 EHV charges'!$A:$O,11,FALSE)),"")</f>
        <v/>
      </c>
    </row>
    <row r="164" spans="1:8" x14ac:dyDescent="0.25">
      <c r="A164" s="88" t="str">
        <f t="array" ref="A164">IFERROR(INDEX('Annex 2 EHV charges'!$A$11:$A$260, MATCH(0, IF(ISBLANK('Annex 2 EHV charges'!$A$11:$A$260),1, COUNTIF(A$4:$A163, 'Annex 2 EHV charges'!$A$11:$A$260)), 0)),"")</f>
        <v/>
      </c>
      <c r="B164" s="88" t="str">
        <f>IF($A164="","",VLOOKUP($A164,'Annex 2 EHV charges'!$A:$O,2,0))</f>
        <v/>
      </c>
      <c r="C164" s="89" t="str">
        <f>IF($A164="","",VLOOKUP($A164,'Annex 2 EHV charges'!$A:$O,3,0))</f>
        <v/>
      </c>
      <c r="D164" s="88" t="str">
        <f>IF($A164="","",VLOOKUP($A164,'Annex 2 EHV charges'!$A:$O,7,0))</f>
        <v/>
      </c>
      <c r="E164" s="93" t="str">
        <f>IFERROR(IF(VLOOKUP($A164,'Annex 2 EHV charges'!$A:$O,8,FALSE)=0,"",VLOOKUP($A164,'Annex 2 EHV charges'!$A:$O,8,FALSE)),"")</f>
        <v/>
      </c>
      <c r="F164" s="94" t="str">
        <f>IFERROR(IF(VLOOKUP($A164,'Annex 2 EHV charges'!$A:$O,9,FALSE)=0,"",VLOOKUP($A164,'Annex 2 EHV charges'!$A:$O,9,FALSE)),"")</f>
        <v/>
      </c>
      <c r="G164" s="95" t="str">
        <f>IFERROR(IF(VLOOKUP($A164,'Annex 2 EHV charges'!$A:$O,10,FALSE)=0,"",VLOOKUP($A164,'Annex 2 EHV charges'!$A:$O,10,FALSE)),"")</f>
        <v/>
      </c>
      <c r="H164" s="95" t="str">
        <f>IFERROR(IF(VLOOKUP($A164,'Annex 2 EHV charges'!$A:$O,11,FALSE)=0,"",VLOOKUP($A164,'Annex 2 EHV charges'!$A:$O,11,FALSE)),"")</f>
        <v/>
      </c>
    </row>
    <row r="165" spans="1:8" x14ac:dyDescent="0.25">
      <c r="A165" s="88" t="str">
        <f t="array" ref="A165">IFERROR(INDEX('Annex 2 EHV charges'!$A$11:$A$260, MATCH(0, IF(ISBLANK('Annex 2 EHV charges'!$A$11:$A$260),1, COUNTIF(A$4:$A164, 'Annex 2 EHV charges'!$A$11:$A$260)), 0)),"")</f>
        <v/>
      </c>
      <c r="B165" s="88" t="str">
        <f>IF($A165="","",VLOOKUP($A165,'Annex 2 EHV charges'!$A:$O,2,0))</f>
        <v/>
      </c>
      <c r="C165" s="89" t="str">
        <f>IF($A165="","",VLOOKUP($A165,'Annex 2 EHV charges'!$A:$O,3,0))</f>
        <v/>
      </c>
      <c r="D165" s="88" t="str">
        <f>IF($A165="","",VLOOKUP($A165,'Annex 2 EHV charges'!$A:$O,7,0))</f>
        <v/>
      </c>
      <c r="E165" s="93" t="str">
        <f>IFERROR(IF(VLOOKUP($A165,'Annex 2 EHV charges'!$A:$O,8,FALSE)=0,"",VLOOKUP($A165,'Annex 2 EHV charges'!$A:$O,8,FALSE)),"")</f>
        <v/>
      </c>
      <c r="F165" s="94" t="str">
        <f>IFERROR(IF(VLOOKUP($A165,'Annex 2 EHV charges'!$A:$O,9,FALSE)=0,"",VLOOKUP($A165,'Annex 2 EHV charges'!$A:$O,9,FALSE)),"")</f>
        <v/>
      </c>
      <c r="G165" s="95" t="str">
        <f>IFERROR(IF(VLOOKUP($A165,'Annex 2 EHV charges'!$A:$O,10,FALSE)=0,"",VLOOKUP($A165,'Annex 2 EHV charges'!$A:$O,10,FALSE)),"")</f>
        <v/>
      </c>
      <c r="H165" s="95" t="str">
        <f>IFERROR(IF(VLOOKUP($A165,'Annex 2 EHV charges'!$A:$O,11,FALSE)=0,"",VLOOKUP($A165,'Annex 2 EHV charges'!$A:$O,11,FALSE)),"")</f>
        <v/>
      </c>
    </row>
    <row r="166" spans="1:8" x14ac:dyDescent="0.25">
      <c r="A166" s="88" t="str">
        <f t="array" ref="A166">IFERROR(INDEX('Annex 2 EHV charges'!$A$11:$A$260, MATCH(0, IF(ISBLANK('Annex 2 EHV charges'!$A$11:$A$260),1, COUNTIF(A$4:$A165, 'Annex 2 EHV charges'!$A$11:$A$260)), 0)),"")</f>
        <v/>
      </c>
      <c r="B166" s="88" t="str">
        <f>IF($A166="","",VLOOKUP($A166,'Annex 2 EHV charges'!$A:$O,2,0))</f>
        <v/>
      </c>
      <c r="C166" s="89" t="str">
        <f>IF($A166="","",VLOOKUP($A166,'Annex 2 EHV charges'!$A:$O,3,0))</f>
        <v/>
      </c>
      <c r="D166" s="88" t="str">
        <f>IF($A166="","",VLOOKUP($A166,'Annex 2 EHV charges'!$A:$O,7,0))</f>
        <v/>
      </c>
      <c r="E166" s="93" t="str">
        <f>IFERROR(IF(VLOOKUP($A166,'Annex 2 EHV charges'!$A:$O,8,FALSE)=0,"",VLOOKUP($A166,'Annex 2 EHV charges'!$A:$O,8,FALSE)),"")</f>
        <v/>
      </c>
      <c r="F166" s="94" t="str">
        <f>IFERROR(IF(VLOOKUP($A166,'Annex 2 EHV charges'!$A:$O,9,FALSE)=0,"",VLOOKUP($A166,'Annex 2 EHV charges'!$A:$O,9,FALSE)),"")</f>
        <v/>
      </c>
      <c r="G166" s="95" t="str">
        <f>IFERROR(IF(VLOOKUP($A166,'Annex 2 EHV charges'!$A:$O,10,FALSE)=0,"",VLOOKUP($A166,'Annex 2 EHV charges'!$A:$O,10,FALSE)),"")</f>
        <v/>
      </c>
      <c r="H166" s="95" t="str">
        <f>IFERROR(IF(VLOOKUP($A166,'Annex 2 EHV charges'!$A:$O,11,FALSE)=0,"",VLOOKUP($A166,'Annex 2 EHV charges'!$A:$O,11,FALSE)),"")</f>
        <v/>
      </c>
    </row>
    <row r="167" spans="1:8" x14ac:dyDescent="0.25">
      <c r="A167" s="88" t="str">
        <f t="array" ref="A167">IFERROR(INDEX('Annex 2 EHV charges'!$A$11:$A$260, MATCH(0, IF(ISBLANK('Annex 2 EHV charges'!$A$11:$A$260),1, COUNTIF(A$4:$A166, 'Annex 2 EHV charges'!$A$11:$A$260)), 0)),"")</f>
        <v/>
      </c>
      <c r="B167" s="88" t="str">
        <f>IF($A167="","",VLOOKUP($A167,'Annex 2 EHV charges'!$A:$O,2,0))</f>
        <v/>
      </c>
      <c r="C167" s="89" t="str">
        <f>IF($A167="","",VLOOKUP($A167,'Annex 2 EHV charges'!$A:$O,3,0))</f>
        <v/>
      </c>
      <c r="D167" s="88" t="str">
        <f>IF($A167="","",VLOOKUP($A167,'Annex 2 EHV charges'!$A:$O,7,0))</f>
        <v/>
      </c>
      <c r="E167" s="93" t="str">
        <f>IFERROR(IF(VLOOKUP($A167,'Annex 2 EHV charges'!$A:$O,8,FALSE)=0,"",VLOOKUP($A167,'Annex 2 EHV charges'!$A:$O,8,FALSE)),"")</f>
        <v/>
      </c>
      <c r="F167" s="94" t="str">
        <f>IFERROR(IF(VLOOKUP($A167,'Annex 2 EHV charges'!$A:$O,9,FALSE)=0,"",VLOOKUP($A167,'Annex 2 EHV charges'!$A:$O,9,FALSE)),"")</f>
        <v/>
      </c>
      <c r="G167" s="95" t="str">
        <f>IFERROR(IF(VLOOKUP($A167,'Annex 2 EHV charges'!$A:$O,10,FALSE)=0,"",VLOOKUP($A167,'Annex 2 EHV charges'!$A:$O,10,FALSE)),"")</f>
        <v/>
      </c>
      <c r="H167" s="95" t="str">
        <f>IFERROR(IF(VLOOKUP($A167,'Annex 2 EHV charges'!$A:$O,11,FALSE)=0,"",VLOOKUP($A167,'Annex 2 EHV charges'!$A:$O,11,FALSE)),"")</f>
        <v/>
      </c>
    </row>
    <row r="168" spans="1:8" x14ac:dyDescent="0.25">
      <c r="A168" s="88" t="str">
        <f t="array" ref="A168">IFERROR(INDEX('Annex 2 EHV charges'!$A$11:$A$260, MATCH(0, IF(ISBLANK('Annex 2 EHV charges'!$A$11:$A$260),1, COUNTIF(A$4:$A167, 'Annex 2 EHV charges'!$A$11:$A$260)), 0)),"")</f>
        <v/>
      </c>
      <c r="B168" s="88" t="str">
        <f>IF($A168="","",VLOOKUP($A168,'Annex 2 EHV charges'!$A:$O,2,0))</f>
        <v/>
      </c>
      <c r="C168" s="89" t="str">
        <f>IF($A168="","",VLOOKUP($A168,'Annex 2 EHV charges'!$A:$O,3,0))</f>
        <v/>
      </c>
      <c r="D168" s="88" t="str">
        <f>IF($A168="","",VLOOKUP($A168,'Annex 2 EHV charges'!$A:$O,7,0))</f>
        <v/>
      </c>
      <c r="E168" s="93" t="str">
        <f>IFERROR(IF(VLOOKUP($A168,'Annex 2 EHV charges'!$A:$O,8,FALSE)=0,"",VLOOKUP($A168,'Annex 2 EHV charges'!$A:$O,8,FALSE)),"")</f>
        <v/>
      </c>
      <c r="F168" s="94" t="str">
        <f>IFERROR(IF(VLOOKUP($A168,'Annex 2 EHV charges'!$A:$O,9,FALSE)=0,"",VLOOKUP($A168,'Annex 2 EHV charges'!$A:$O,9,FALSE)),"")</f>
        <v/>
      </c>
      <c r="G168" s="95" t="str">
        <f>IFERROR(IF(VLOOKUP($A168,'Annex 2 EHV charges'!$A:$O,10,FALSE)=0,"",VLOOKUP($A168,'Annex 2 EHV charges'!$A:$O,10,FALSE)),"")</f>
        <v/>
      </c>
      <c r="H168" s="95" t="str">
        <f>IFERROR(IF(VLOOKUP($A168,'Annex 2 EHV charges'!$A:$O,11,FALSE)=0,"",VLOOKUP($A168,'Annex 2 EHV charges'!$A:$O,11,FALSE)),"")</f>
        <v/>
      </c>
    </row>
    <row r="169" spans="1:8" x14ac:dyDescent="0.25">
      <c r="A169" s="88" t="str">
        <f t="array" ref="A169">IFERROR(INDEX('Annex 2 EHV charges'!$A$11:$A$260, MATCH(0, IF(ISBLANK('Annex 2 EHV charges'!$A$11:$A$260),1, COUNTIF(A$4:$A168, 'Annex 2 EHV charges'!$A$11:$A$260)), 0)),"")</f>
        <v/>
      </c>
      <c r="B169" s="88" t="str">
        <f>IF($A169="","",VLOOKUP($A169,'Annex 2 EHV charges'!$A:$O,2,0))</f>
        <v/>
      </c>
      <c r="C169" s="89" t="str">
        <f>IF($A169="","",VLOOKUP($A169,'Annex 2 EHV charges'!$A:$O,3,0))</f>
        <v/>
      </c>
      <c r="D169" s="88" t="str">
        <f>IF($A169="","",VLOOKUP($A169,'Annex 2 EHV charges'!$A:$O,7,0))</f>
        <v/>
      </c>
      <c r="E169" s="93" t="str">
        <f>IFERROR(IF(VLOOKUP($A169,'Annex 2 EHV charges'!$A:$O,8,FALSE)=0,"",VLOOKUP($A169,'Annex 2 EHV charges'!$A:$O,8,FALSE)),"")</f>
        <v/>
      </c>
      <c r="F169" s="94" t="str">
        <f>IFERROR(IF(VLOOKUP($A169,'Annex 2 EHV charges'!$A:$O,9,FALSE)=0,"",VLOOKUP($A169,'Annex 2 EHV charges'!$A:$O,9,FALSE)),"")</f>
        <v/>
      </c>
      <c r="G169" s="95" t="str">
        <f>IFERROR(IF(VLOOKUP($A169,'Annex 2 EHV charges'!$A:$O,10,FALSE)=0,"",VLOOKUP($A169,'Annex 2 EHV charges'!$A:$O,10,FALSE)),"")</f>
        <v/>
      </c>
      <c r="H169" s="95" t="str">
        <f>IFERROR(IF(VLOOKUP($A169,'Annex 2 EHV charges'!$A:$O,11,FALSE)=0,"",VLOOKUP($A169,'Annex 2 EHV charges'!$A:$O,11,FALSE)),"")</f>
        <v/>
      </c>
    </row>
    <row r="170" spans="1:8" x14ac:dyDescent="0.25">
      <c r="A170" s="88" t="str">
        <f t="array" ref="A170">IFERROR(INDEX('Annex 2 EHV charges'!$A$11:$A$260, MATCH(0, IF(ISBLANK('Annex 2 EHV charges'!$A$11:$A$260),1, COUNTIF(A$4:$A169, 'Annex 2 EHV charges'!$A$11:$A$260)), 0)),"")</f>
        <v/>
      </c>
      <c r="B170" s="88" t="str">
        <f>IF($A170="","",VLOOKUP($A170,'Annex 2 EHV charges'!$A:$O,2,0))</f>
        <v/>
      </c>
      <c r="C170" s="89" t="str">
        <f>IF($A170="","",VLOOKUP($A170,'Annex 2 EHV charges'!$A:$O,3,0))</f>
        <v/>
      </c>
      <c r="D170" s="88" t="str">
        <f>IF($A170="","",VLOOKUP($A170,'Annex 2 EHV charges'!$A:$O,7,0))</f>
        <v/>
      </c>
      <c r="E170" s="93" t="str">
        <f>IFERROR(IF(VLOOKUP($A170,'Annex 2 EHV charges'!$A:$O,8,FALSE)=0,"",VLOOKUP($A170,'Annex 2 EHV charges'!$A:$O,8,FALSE)),"")</f>
        <v/>
      </c>
      <c r="F170" s="94" t="str">
        <f>IFERROR(IF(VLOOKUP($A170,'Annex 2 EHV charges'!$A:$O,9,FALSE)=0,"",VLOOKUP($A170,'Annex 2 EHV charges'!$A:$O,9,FALSE)),"")</f>
        <v/>
      </c>
      <c r="G170" s="95" t="str">
        <f>IFERROR(IF(VLOOKUP($A170,'Annex 2 EHV charges'!$A:$O,10,FALSE)=0,"",VLOOKUP($A170,'Annex 2 EHV charges'!$A:$O,10,FALSE)),"")</f>
        <v/>
      </c>
      <c r="H170" s="95" t="str">
        <f>IFERROR(IF(VLOOKUP($A170,'Annex 2 EHV charges'!$A:$O,11,FALSE)=0,"",VLOOKUP($A170,'Annex 2 EHV charges'!$A:$O,11,FALSE)),"")</f>
        <v/>
      </c>
    </row>
    <row r="171" spans="1:8" x14ac:dyDescent="0.25">
      <c r="A171" s="88" t="str">
        <f t="array" ref="A171">IFERROR(INDEX('Annex 2 EHV charges'!$A$11:$A$260, MATCH(0, IF(ISBLANK('Annex 2 EHV charges'!$A$11:$A$260),1, COUNTIF(A$4:$A170, 'Annex 2 EHV charges'!$A$11:$A$260)), 0)),"")</f>
        <v/>
      </c>
      <c r="B171" s="88" t="str">
        <f>IF($A171="","",VLOOKUP($A171,'Annex 2 EHV charges'!$A:$O,2,0))</f>
        <v/>
      </c>
      <c r="C171" s="89" t="str">
        <f>IF($A171="","",VLOOKUP($A171,'Annex 2 EHV charges'!$A:$O,3,0))</f>
        <v/>
      </c>
      <c r="D171" s="88" t="str">
        <f>IF($A171="","",VLOOKUP($A171,'Annex 2 EHV charges'!$A:$O,7,0))</f>
        <v/>
      </c>
      <c r="E171" s="93" t="str">
        <f>IFERROR(IF(VLOOKUP($A171,'Annex 2 EHV charges'!$A:$O,8,FALSE)=0,"",VLOOKUP($A171,'Annex 2 EHV charges'!$A:$O,8,FALSE)),"")</f>
        <v/>
      </c>
      <c r="F171" s="94" t="str">
        <f>IFERROR(IF(VLOOKUP($A171,'Annex 2 EHV charges'!$A:$O,9,FALSE)=0,"",VLOOKUP($A171,'Annex 2 EHV charges'!$A:$O,9,FALSE)),"")</f>
        <v/>
      </c>
      <c r="G171" s="95" t="str">
        <f>IFERROR(IF(VLOOKUP($A171,'Annex 2 EHV charges'!$A:$O,10,FALSE)=0,"",VLOOKUP($A171,'Annex 2 EHV charges'!$A:$O,10,FALSE)),"")</f>
        <v/>
      </c>
      <c r="H171" s="95" t="str">
        <f>IFERROR(IF(VLOOKUP($A171,'Annex 2 EHV charges'!$A:$O,11,FALSE)=0,"",VLOOKUP($A171,'Annex 2 EHV charges'!$A:$O,11,FALSE)),"")</f>
        <v/>
      </c>
    </row>
    <row r="172" spans="1:8" x14ac:dyDescent="0.25">
      <c r="A172" s="88" t="str">
        <f t="array" ref="A172">IFERROR(INDEX('Annex 2 EHV charges'!$A$11:$A$260, MATCH(0, IF(ISBLANK('Annex 2 EHV charges'!$A$11:$A$260),1, COUNTIF(A$4:$A171, 'Annex 2 EHV charges'!$A$11:$A$260)), 0)),"")</f>
        <v/>
      </c>
      <c r="B172" s="88" t="str">
        <f>IF($A172="","",VLOOKUP($A172,'Annex 2 EHV charges'!$A:$O,2,0))</f>
        <v/>
      </c>
      <c r="C172" s="89" t="str">
        <f>IF($A172="","",VLOOKUP($A172,'Annex 2 EHV charges'!$A:$O,3,0))</f>
        <v/>
      </c>
      <c r="D172" s="88" t="str">
        <f>IF($A172="","",VLOOKUP($A172,'Annex 2 EHV charges'!$A:$O,7,0))</f>
        <v/>
      </c>
      <c r="E172" s="93" t="str">
        <f>IFERROR(IF(VLOOKUP($A172,'Annex 2 EHV charges'!$A:$O,8,FALSE)=0,"",VLOOKUP($A172,'Annex 2 EHV charges'!$A:$O,8,FALSE)),"")</f>
        <v/>
      </c>
      <c r="F172" s="94" t="str">
        <f>IFERROR(IF(VLOOKUP($A172,'Annex 2 EHV charges'!$A:$O,9,FALSE)=0,"",VLOOKUP($A172,'Annex 2 EHV charges'!$A:$O,9,FALSE)),"")</f>
        <v/>
      </c>
      <c r="G172" s="95" t="str">
        <f>IFERROR(IF(VLOOKUP($A172,'Annex 2 EHV charges'!$A:$O,10,FALSE)=0,"",VLOOKUP($A172,'Annex 2 EHV charges'!$A:$O,10,FALSE)),"")</f>
        <v/>
      </c>
      <c r="H172" s="95" t="str">
        <f>IFERROR(IF(VLOOKUP($A172,'Annex 2 EHV charges'!$A:$O,11,FALSE)=0,"",VLOOKUP($A172,'Annex 2 EHV charges'!$A:$O,11,FALSE)),"")</f>
        <v/>
      </c>
    </row>
    <row r="173" spans="1:8" x14ac:dyDescent="0.25">
      <c r="A173" s="88" t="str">
        <f t="array" ref="A173">IFERROR(INDEX('Annex 2 EHV charges'!$A$11:$A$260, MATCH(0, IF(ISBLANK('Annex 2 EHV charges'!$A$11:$A$260),1, COUNTIF(A$4:$A172, 'Annex 2 EHV charges'!$A$11:$A$260)), 0)),"")</f>
        <v/>
      </c>
      <c r="B173" s="88" t="str">
        <f>IF($A173="","",VLOOKUP($A173,'Annex 2 EHV charges'!$A:$O,2,0))</f>
        <v/>
      </c>
      <c r="C173" s="89" t="str">
        <f>IF($A173="","",VLOOKUP($A173,'Annex 2 EHV charges'!$A:$O,3,0))</f>
        <v/>
      </c>
      <c r="D173" s="88" t="str">
        <f>IF($A173="","",VLOOKUP($A173,'Annex 2 EHV charges'!$A:$O,7,0))</f>
        <v/>
      </c>
      <c r="E173" s="93" t="str">
        <f>IFERROR(IF(VLOOKUP($A173,'Annex 2 EHV charges'!$A:$O,8,FALSE)=0,"",VLOOKUP($A173,'Annex 2 EHV charges'!$A:$O,8,FALSE)),"")</f>
        <v/>
      </c>
      <c r="F173" s="94" t="str">
        <f>IFERROR(IF(VLOOKUP($A173,'Annex 2 EHV charges'!$A:$O,9,FALSE)=0,"",VLOOKUP($A173,'Annex 2 EHV charges'!$A:$O,9,FALSE)),"")</f>
        <v/>
      </c>
      <c r="G173" s="95" t="str">
        <f>IFERROR(IF(VLOOKUP($A173,'Annex 2 EHV charges'!$A:$O,10,FALSE)=0,"",VLOOKUP($A173,'Annex 2 EHV charges'!$A:$O,10,FALSE)),"")</f>
        <v/>
      </c>
      <c r="H173" s="95" t="str">
        <f>IFERROR(IF(VLOOKUP($A173,'Annex 2 EHV charges'!$A:$O,11,FALSE)=0,"",VLOOKUP($A173,'Annex 2 EHV charges'!$A:$O,11,FALSE)),"")</f>
        <v/>
      </c>
    </row>
    <row r="174" spans="1:8" x14ac:dyDescent="0.25">
      <c r="A174" s="88" t="str">
        <f t="array" ref="A174">IFERROR(INDEX('Annex 2 EHV charges'!$A$11:$A$260, MATCH(0, IF(ISBLANK('Annex 2 EHV charges'!$A$11:$A$260),1, COUNTIF(A$4:$A173, 'Annex 2 EHV charges'!$A$11:$A$260)), 0)),"")</f>
        <v/>
      </c>
      <c r="B174" s="88" t="str">
        <f>IF($A174="","",VLOOKUP($A174,'Annex 2 EHV charges'!$A:$O,2,0))</f>
        <v/>
      </c>
      <c r="C174" s="89" t="str">
        <f>IF($A174="","",VLOOKUP($A174,'Annex 2 EHV charges'!$A:$O,3,0))</f>
        <v/>
      </c>
      <c r="D174" s="88" t="str">
        <f>IF($A174="","",VLOOKUP($A174,'Annex 2 EHV charges'!$A:$O,7,0))</f>
        <v/>
      </c>
      <c r="E174" s="93" t="str">
        <f>IFERROR(IF(VLOOKUP($A174,'Annex 2 EHV charges'!$A:$O,8,FALSE)=0,"",VLOOKUP($A174,'Annex 2 EHV charges'!$A:$O,8,FALSE)),"")</f>
        <v/>
      </c>
      <c r="F174" s="94" t="str">
        <f>IFERROR(IF(VLOOKUP($A174,'Annex 2 EHV charges'!$A:$O,9,FALSE)=0,"",VLOOKUP($A174,'Annex 2 EHV charges'!$A:$O,9,FALSE)),"")</f>
        <v/>
      </c>
      <c r="G174" s="95" t="str">
        <f>IFERROR(IF(VLOOKUP($A174,'Annex 2 EHV charges'!$A:$O,10,FALSE)=0,"",VLOOKUP($A174,'Annex 2 EHV charges'!$A:$O,10,FALSE)),"")</f>
        <v/>
      </c>
      <c r="H174" s="95" t="str">
        <f>IFERROR(IF(VLOOKUP($A174,'Annex 2 EHV charges'!$A:$O,11,FALSE)=0,"",VLOOKUP($A174,'Annex 2 EHV charges'!$A:$O,11,FALSE)),"")</f>
        <v/>
      </c>
    </row>
    <row r="175" spans="1:8" x14ac:dyDescent="0.25">
      <c r="A175" s="88" t="str">
        <f t="array" ref="A175">IFERROR(INDEX('Annex 2 EHV charges'!$A$11:$A$260, MATCH(0, IF(ISBLANK('Annex 2 EHV charges'!$A$11:$A$260),1, COUNTIF(A$4:$A174, 'Annex 2 EHV charges'!$A$11:$A$260)), 0)),"")</f>
        <v/>
      </c>
      <c r="B175" s="88" t="str">
        <f>IF($A175="","",VLOOKUP($A175,'Annex 2 EHV charges'!$A:$O,2,0))</f>
        <v/>
      </c>
      <c r="C175" s="89" t="str">
        <f>IF($A175="","",VLOOKUP($A175,'Annex 2 EHV charges'!$A:$O,3,0))</f>
        <v/>
      </c>
      <c r="D175" s="88" t="str">
        <f>IF($A175="","",VLOOKUP($A175,'Annex 2 EHV charges'!$A:$O,7,0))</f>
        <v/>
      </c>
      <c r="E175" s="93" t="str">
        <f>IFERROR(IF(VLOOKUP($A175,'Annex 2 EHV charges'!$A:$O,8,FALSE)=0,"",VLOOKUP($A175,'Annex 2 EHV charges'!$A:$O,8,FALSE)),"")</f>
        <v/>
      </c>
      <c r="F175" s="94" t="str">
        <f>IFERROR(IF(VLOOKUP($A175,'Annex 2 EHV charges'!$A:$O,9,FALSE)=0,"",VLOOKUP($A175,'Annex 2 EHV charges'!$A:$O,9,FALSE)),"")</f>
        <v/>
      </c>
      <c r="G175" s="95" t="str">
        <f>IFERROR(IF(VLOOKUP($A175,'Annex 2 EHV charges'!$A:$O,10,FALSE)=0,"",VLOOKUP($A175,'Annex 2 EHV charges'!$A:$O,10,FALSE)),"")</f>
        <v/>
      </c>
      <c r="H175" s="95" t="str">
        <f>IFERROR(IF(VLOOKUP($A175,'Annex 2 EHV charges'!$A:$O,11,FALSE)=0,"",VLOOKUP($A175,'Annex 2 EHV charges'!$A:$O,11,FALSE)),"")</f>
        <v/>
      </c>
    </row>
    <row r="176" spans="1:8" x14ac:dyDescent="0.25">
      <c r="A176" s="88" t="str">
        <f t="array" ref="A176">IFERROR(INDEX('Annex 2 EHV charges'!$A$11:$A$260, MATCH(0, IF(ISBLANK('Annex 2 EHV charges'!$A$11:$A$260),1, COUNTIF(A$4:$A175, 'Annex 2 EHV charges'!$A$11:$A$260)), 0)),"")</f>
        <v/>
      </c>
      <c r="B176" s="88" t="str">
        <f>IF($A176="","",VLOOKUP($A176,'Annex 2 EHV charges'!$A:$O,2,0))</f>
        <v/>
      </c>
      <c r="C176" s="89" t="str">
        <f>IF($A176="","",VLOOKUP($A176,'Annex 2 EHV charges'!$A:$O,3,0))</f>
        <v/>
      </c>
      <c r="D176" s="88" t="str">
        <f>IF($A176="","",VLOOKUP($A176,'Annex 2 EHV charges'!$A:$O,7,0))</f>
        <v/>
      </c>
      <c r="E176" s="93" t="str">
        <f>IFERROR(IF(VLOOKUP($A176,'Annex 2 EHV charges'!$A:$O,8,FALSE)=0,"",VLOOKUP($A176,'Annex 2 EHV charges'!$A:$O,8,FALSE)),"")</f>
        <v/>
      </c>
      <c r="F176" s="94" t="str">
        <f>IFERROR(IF(VLOOKUP($A176,'Annex 2 EHV charges'!$A:$O,9,FALSE)=0,"",VLOOKUP($A176,'Annex 2 EHV charges'!$A:$O,9,FALSE)),"")</f>
        <v/>
      </c>
      <c r="G176" s="95" t="str">
        <f>IFERROR(IF(VLOOKUP($A176,'Annex 2 EHV charges'!$A:$O,10,FALSE)=0,"",VLOOKUP($A176,'Annex 2 EHV charges'!$A:$O,10,FALSE)),"")</f>
        <v/>
      </c>
      <c r="H176" s="95" t="str">
        <f>IFERROR(IF(VLOOKUP($A176,'Annex 2 EHV charges'!$A:$O,11,FALSE)=0,"",VLOOKUP($A176,'Annex 2 EHV charges'!$A:$O,11,FALSE)),"")</f>
        <v/>
      </c>
    </row>
    <row r="177" spans="1:8" x14ac:dyDescent="0.25">
      <c r="A177" s="88" t="str">
        <f t="array" ref="A177">IFERROR(INDEX('Annex 2 EHV charges'!$A$11:$A$260, MATCH(0, IF(ISBLANK('Annex 2 EHV charges'!$A$11:$A$260),1, COUNTIF(A$4:$A176, 'Annex 2 EHV charges'!$A$11:$A$260)), 0)),"")</f>
        <v/>
      </c>
      <c r="B177" s="88" t="str">
        <f>IF($A177="","",VLOOKUP($A177,'Annex 2 EHV charges'!$A:$O,2,0))</f>
        <v/>
      </c>
      <c r="C177" s="89" t="str">
        <f>IF($A177="","",VLOOKUP($A177,'Annex 2 EHV charges'!$A:$O,3,0))</f>
        <v/>
      </c>
      <c r="D177" s="88" t="str">
        <f>IF($A177="","",VLOOKUP($A177,'Annex 2 EHV charges'!$A:$O,7,0))</f>
        <v/>
      </c>
      <c r="E177" s="93" t="str">
        <f>IFERROR(IF(VLOOKUP($A177,'Annex 2 EHV charges'!$A:$O,8,FALSE)=0,"",VLOOKUP($A177,'Annex 2 EHV charges'!$A:$O,8,FALSE)),"")</f>
        <v/>
      </c>
      <c r="F177" s="94" t="str">
        <f>IFERROR(IF(VLOOKUP($A177,'Annex 2 EHV charges'!$A:$O,9,FALSE)=0,"",VLOOKUP($A177,'Annex 2 EHV charges'!$A:$O,9,FALSE)),"")</f>
        <v/>
      </c>
      <c r="G177" s="95" t="str">
        <f>IFERROR(IF(VLOOKUP($A177,'Annex 2 EHV charges'!$A:$O,10,FALSE)=0,"",VLOOKUP($A177,'Annex 2 EHV charges'!$A:$O,10,FALSE)),"")</f>
        <v/>
      </c>
      <c r="H177" s="95" t="str">
        <f>IFERROR(IF(VLOOKUP($A177,'Annex 2 EHV charges'!$A:$O,11,FALSE)=0,"",VLOOKUP($A177,'Annex 2 EHV charges'!$A:$O,11,FALSE)),"")</f>
        <v/>
      </c>
    </row>
    <row r="178" spans="1:8" x14ac:dyDescent="0.25">
      <c r="A178" s="88" t="str">
        <f t="array" ref="A178">IFERROR(INDEX('Annex 2 EHV charges'!$A$11:$A$260, MATCH(0, IF(ISBLANK('Annex 2 EHV charges'!$A$11:$A$260),1, COUNTIF(A$4:$A177, 'Annex 2 EHV charges'!$A$11:$A$260)), 0)),"")</f>
        <v/>
      </c>
      <c r="B178" s="88" t="str">
        <f>IF($A178="","",VLOOKUP($A178,'Annex 2 EHV charges'!$A:$O,2,0))</f>
        <v/>
      </c>
      <c r="C178" s="89" t="str">
        <f>IF($A178="","",VLOOKUP($A178,'Annex 2 EHV charges'!$A:$O,3,0))</f>
        <v/>
      </c>
      <c r="D178" s="88" t="str">
        <f>IF($A178="","",VLOOKUP($A178,'Annex 2 EHV charges'!$A:$O,7,0))</f>
        <v/>
      </c>
      <c r="E178" s="93" t="str">
        <f>IFERROR(IF(VLOOKUP($A178,'Annex 2 EHV charges'!$A:$O,8,FALSE)=0,"",VLOOKUP($A178,'Annex 2 EHV charges'!$A:$O,8,FALSE)),"")</f>
        <v/>
      </c>
      <c r="F178" s="94" t="str">
        <f>IFERROR(IF(VLOOKUP($A178,'Annex 2 EHV charges'!$A:$O,9,FALSE)=0,"",VLOOKUP($A178,'Annex 2 EHV charges'!$A:$O,9,FALSE)),"")</f>
        <v/>
      </c>
      <c r="G178" s="95" t="str">
        <f>IFERROR(IF(VLOOKUP($A178,'Annex 2 EHV charges'!$A:$O,10,FALSE)=0,"",VLOOKUP($A178,'Annex 2 EHV charges'!$A:$O,10,FALSE)),"")</f>
        <v/>
      </c>
      <c r="H178" s="95" t="str">
        <f>IFERROR(IF(VLOOKUP($A178,'Annex 2 EHV charges'!$A:$O,11,FALSE)=0,"",VLOOKUP($A178,'Annex 2 EHV charges'!$A:$O,11,FALSE)),"")</f>
        <v/>
      </c>
    </row>
    <row r="179" spans="1:8" x14ac:dyDescent="0.25">
      <c r="A179" s="88" t="str">
        <f t="array" ref="A179">IFERROR(INDEX('Annex 2 EHV charges'!$A$11:$A$260, MATCH(0, IF(ISBLANK('Annex 2 EHV charges'!$A$11:$A$260),1, COUNTIF(A$4:$A178, 'Annex 2 EHV charges'!$A$11:$A$260)), 0)),"")</f>
        <v/>
      </c>
      <c r="B179" s="88" t="str">
        <f>IF($A179="","",VLOOKUP($A179,'Annex 2 EHV charges'!$A:$O,2,0))</f>
        <v/>
      </c>
      <c r="C179" s="89" t="str">
        <f>IF($A179="","",VLOOKUP($A179,'Annex 2 EHV charges'!$A:$O,3,0))</f>
        <v/>
      </c>
      <c r="D179" s="88" t="str">
        <f>IF($A179="","",VLOOKUP($A179,'Annex 2 EHV charges'!$A:$O,7,0))</f>
        <v/>
      </c>
      <c r="E179" s="93" t="str">
        <f>IFERROR(IF(VLOOKUP($A179,'Annex 2 EHV charges'!$A:$O,8,FALSE)=0,"",VLOOKUP($A179,'Annex 2 EHV charges'!$A:$O,8,FALSE)),"")</f>
        <v/>
      </c>
      <c r="F179" s="94" t="str">
        <f>IFERROR(IF(VLOOKUP($A179,'Annex 2 EHV charges'!$A:$O,9,FALSE)=0,"",VLOOKUP($A179,'Annex 2 EHV charges'!$A:$O,9,FALSE)),"")</f>
        <v/>
      </c>
      <c r="G179" s="95" t="str">
        <f>IFERROR(IF(VLOOKUP($A179,'Annex 2 EHV charges'!$A:$O,10,FALSE)=0,"",VLOOKUP($A179,'Annex 2 EHV charges'!$A:$O,10,FALSE)),"")</f>
        <v/>
      </c>
      <c r="H179" s="95" t="str">
        <f>IFERROR(IF(VLOOKUP($A179,'Annex 2 EHV charges'!$A:$O,11,FALSE)=0,"",VLOOKUP($A179,'Annex 2 EHV charges'!$A:$O,11,FALSE)),"")</f>
        <v/>
      </c>
    </row>
    <row r="180" spans="1:8" x14ac:dyDescent="0.25">
      <c r="A180" s="88" t="str">
        <f t="array" ref="A180">IFERROR(INDEX('Annex 2 EHV charges'!$A$11:$A$260, MATCH(0, IF(ISBLANK('Annex 2 EHV charges'!$A$11:$A$260),1, COUNTIF(A$4:$A179, 'Annex 2 EHV charges'!$A$11:$A$260)), 0)),"")</f>
        <v/>
      </c>
      <c r="B180" s="88" t="str">
        <f>IF($A180="","",VLOOKUP($A180,'Annex 2 EHV charges'!$A:$O,2,0))</f>
        <v/>
      </c>
      <c r="C180" s="89" t="str">
        <f>IF($A180="","",VLOOKUP($A180,'Annex 2 EHV charges'!$A:$O,3,0))</f>
        <v/>
      </c>
      <c r="D180" s="88" t="str">
        <f>IF($A180="","",VLOOKUP($A180,'Annex 2 EHV charges'!$A:$O,7,0))</f>
        <v/>
      </c>
      <c r="E180" s="93" t="str">
        <f>IFERROR(IF(VLOOKUP($A180,'Annex 2 EHV charges'!$A:$O,8,FALSE)=0,"",VLOOKUP($A180,'Annex 2 EHV charges'!$A:$O,8,FALSE)),"")</f>
        <v/>
      </c>
      <c r="F180" s="94" t="str">
        <f>IFERROR(IF(VLOOKUP($A180,'Annex 2 EHV charges'!$A:$O,9,FALSE)=0,"",VLOOKUP($A180,'Annex 2 EHV charges'!$A:$O,9,FALSE)),"")</f>
        <v/>
      </c>
      <c r="G180" s="95" t="str">
        <f>IFERROR(IF(VLOOKUP($A180,'Annex 2 EHV charges'!$A:$O,10,FALSE)=0,"",VLOOKUP($A180,'Annex 2 EHV charges'!$A:$O,10,FALSE)),"")</f>
        <v/>
      </c>
      <c r="H180" s="95" t="str">
        <f>IFERROR(IF(VLOOKUP($A180,'Annex 2 EHV charges'!$A:$O,11,FALSE)=0,"",VLOOKUP($A180,'Annex 2 EHV charges'!$A:$O,11,FALSE)),"")</f>
        <v/>
      </c>
    </row>
    <row r="181" spans="1:8" x14ac:dyDescent="0.25">
      <c r="A181" s="88" t="str">
        <f t="array" ref="A181">IFERROR(INDEX('Annex 2 EHV charges'!$A$11:$A$260, MATCH(0, IF(ISBLANK('Annex 2 EHV charges'!$A$11:$A$260),1, COUNTIF(A$4:$A180, 'Annex 2 EHV charges'!$A$11:$A$260)), 0)),"")</f>
        <v/>
      </c>
      <c r="B181" s="88" t="str">
        <f>IF($A181="","",VLOOKUP($A181,'Annex 2 EHV charges'!$A:$O,2,0))</f>
        <v/>
      </c>
      <c r="C181" s="89" t="str">
        <f>IF($A181="","",VLOOKUP($A181,'Annex 2 EHV charges'!$A:$O,3,0))</f>
        <v/>
      </c>
      <c r="D181" s="88" t="str">
        <f>IF($A181="","",VLOOKUP($A181,'Annex 2 EHV charges'!$A:$O,7,0))</f>
        <v/>
      </c>
      <c r="E181" s="93" t="str">
        <f>IFERROR(IF(VLOOKUP($A181,'Annex 2 EHV charges'!$A:$O,8,FALSE)=0,"",VLOOKUP($A181,'Annex 2 EHV charges'!$A:$O,8,FALSE)),"")</f>
        <v/>
      </c>
      <c r="F181" s="94" t="str">
        <f>IFERROR(IF(VLOOKUP($A181,'Annex 2 EHV charges'!$A:$O,9,FALSE)=0,"",VLOOKUP($A181,'Annex 2 EHV charges'!$A:$O,9,FALSE)),"")</f>
        <v/>
      </c>
      <c r="G181" s="95" t="str">
        <f>IFERROR(IF(VLOOKUP($A181,'Annex 2 EHV charges'!$A:$O,10,FALSE)=0,"",VLOOKUP($A181,'Annex 2 EHV charges'!$A:$O,10,FALSE)),"")</f>
        <v/>
      </c>
      <c r="H181" s="95" t="str">
        <f>IFERROR(IF(VLOOKUP($A181,'Annex 2 EHV charges'!$A:$O,11,FALSE)=0,"",VLOOKUP($A181,'Annex 2 EHV charges'!$A:$O,11,FALSE)),"")</f>
        <v/>
      </c>
    </row>
    <row r="182" spans="1:8" x14ac:dyDescent="0.25">
      <c r="A182" s="88" t="str">
        <f t="array" ref="A182">IFERROR(INDEX('Annex 2 EHV charges'!$A$11:$A$260, MATCH(0, IF(ISBLANK('Annex 2 EHV charges'!$A$11:$A$260),1, COUNTIF(A$4:$A181, 'Annex 2 EHV charges'!$A$11:$A$260)), 0)),"")</f>
        <v/>
      </c>
      <c r="B182" s="88" t="str">
        <f>IF($A182="","",VLOOKUP($A182,'Annex 2 EHV charges'!$A:$O,2,0))</f>
        <v/>
      </c>
      <c r="C182" s="89" t="str">
        <f>IF($A182="","",VLOOKUP($A182,'Annex 2 EHV charges'!$A:$O,3,0))</f>
        <v/>
      </c>
      <c r="D182" s="88" t="str">
        <f>IF($A182="","",VLOOKUP($A182,'Annex 2 EHV charges'!$A:$O,7,0))</f>
        <v/>
      </c>
      <c r="E182" s="93" t="str">
        <f>IFERROR(IF(VLOOKUP($A182,'Annex 2 EHV charges'!$A:$O,8,FALSE)=0,"",VLOOKUP($A182,'Annex 2 EHV charges'!$A:$O,8,FALSE)),"")</f>
        <v/>
      </c>
      <c r="F182" s="94" t="str">
        <f>IFERROR(IF(VLOOKUP($A182,'Annex 2 EHV charges'!$A:$O,9,FALSE)=0,"",VLOOKUP($A182,'Annex 2 EHV charges'!$A:$O,9,FALSE)),"")</f>
        <v/>
      </c>
      <c r="G182" s="95" t="str">
        <f>IFERROR(IF(VLOOKUP($A182,'Annex 2 EHV charges'!$A:$O,10,FALSE)=0,"",VLOOKUP($A182,'Annex 2 EHV charges'!$A:$O,10,FALSE)),"")</f>
        <v/>
      </c>
      <c r="H182" s="95" t="str">
        <f>IFERROR(IF(VLOOKUP($A182,'Annex 2 EHV charges'!$A:$O,11,FALSE)=0,"",VLOOKUP($A182,'Annex 2 EHV charges'!$A:$O,11,FALSE)),"")</f>
        <v/>
      </c>
    </row>
    <row r="183" spans="1:8" x14ac:dyDescent="0.25">
      <c r="A183" s="88" t="str">
        <f t="array" ref="A183">IFERROR(INDEX('Annex 2 EHV charges'!$A$11:$A$260, MATCH(0, IF(ISBLANK('Annex 2 EHV charges'!$A$11:$A$260),1, COUNTIF(A$4:$A182, 'Annex 2 EHV charges'!$A$11:$A$260)), 0)),"")</f>
        <v/>
      </c>
      <c r="B183" s="88" t="str">
        <f>IF($A183="","",VLOOKUP($A183,'Annex 2 EHV charges'!$A:$O,2,0))</f>
        <v/>
      </c>
      <c r="C183" s="89" t="str">
        <f>IF($A183="","",VLOOKUP($A183,'Annex 2 EHV charges'!$A:$O,3,0))</f>
        <v/>
      </c>
      <c r="D183" s="88" t="str">
        <f>IF($A183="","",VLOOKUP($A183,'Annex 2 EHV charges'!$A:$O,7,0))</f>
        <v/>
      </c>
      <c r="E183" s="93" t="str">
        <f>IFERROR(IF(VLOOKUP($A183,'Annex 2 EHV charges'!$A:$O,8,FALSE)=0,"",VLOOKUP($A183,'Annex 2 EHV charges'!$A:$O,8,FALSE)),"")</f>
        <v/>
      </c>
      <c r="F183" s="94" t="str">
        <f>IFERROR(IF(VLOOKUP($A183,'Annex 2 EHV charges'!$A:$O,9,FALSE)=0,"",VLOOKUP($A183,'Annex 2 EHV charges'!$A:$O,9,FALSE)),"")</f>
        <v/>
      </c>
      <c r="G183" s="95" t="str">
        <f>IFERROR(IF(VLOOKUP($A183,'Annex 2 EHV charges'!$A:$O,10,FALSE)=0,"",VLOOKUP($A183,'Annex 2 EHV charges'!$A:$O,10,FALSE)),"")</f>
        <v/>
      </c>
      <c r="H183" s="95" t="str">
        <f>IFERROR(IF(VLOOKUP($A183,'Annex 2 EHV charges'!$A:$O,11,FALSE)=0,"",VLOOKUP($A183,'Annex 2 EHV charges'!$A:$O,11,FALSE)),"")</f>
        <v/>
      </c>
    </row>
    <row r="184" spans="1:8" x14ac:dyDescent="0.25">
      <c r="A184" s="88" t="str">
        <f t="array" ref="A184">IFERROR(INDEX('Annex 2 EHV charges'!$A$11:$A$260, MATCH(0, IF(ISBLANK('Annex 2 EHV charges'!$A$11:$A$260),1, COUNTIF(A$4:$A183, 'Annex 2 EHV charges'!$A$11:$A$260)), 0)),"")</f>
        <v/>
      </c>
      <c r="B184" s="88" t="str">
        <f>IF($A184="","",VLOOKUP($A184,'Annex 2 EHV charges'!$A:$O,2,0))</f>
        <v/>
      </c>
      <c r="C184" s="89" t="str">
        <f>IF($A184="","",VLOOKUP($A184,'Annex 2 EHV charges'!$A:$O,3,0))</f>
        <v/>
      </c>
      <c r="D184" s="88" t="str">
        <f>IF($A184="","",VLOOKUP($A184,'Annex 2 EHV charges'!$A:$O,7,0))</f>
        <v/>
      </c>
      <c r="E184" s="93" t="str">
        <f>IFERROR(IF(VLOOKUP($A184,'Annex 2 EHV charges'!$A:$O,8,FALSE)=0,"",VLOOKUP($A184,'Annex 2 EHV charges'!$A:$O,8,FALSE)),"")</f>
        <v/>
      </c>
      <c r="F184" s="94" t="str">
        <f>IFERROR(IF(VLOOKUP($A184,'Annex 2 EHV charges'!$A:$O,9,FALSE)=0,"",VLOOKUP($A184,'Annex 2 EHV charges'!$A:$O,9,FALSE)),"")</f>
        <v/>
      </c>
      <c r="G184" s="95" t="str">
        <f>IFERROR(IF(VLOOKUP($A184,'Annex 2 EHV charges'!$A:$O,10,FALSE)=0,"",VLOOKUP($A184,'Annex 2 EHV charges'!$A:$O,10,FALSE)),"")</f>
        <v/>
      </c>
      <c r="H184" s="95" t="str">
        <f>IFERROR(IF(VLOOKUP($A184,'Annex 2 EHV charges'!$A:$O,11,FALSE)=0,"",VLOOKUP($A184,'Annex 2 EHV charges'!$A:$O,11,FALSE)),"")</f>
        <v/>
      </c>
    </row>
    <row r="185" spans="1:8" x14ac:dyDescent="0.25">
      <c r="A185" s="88" t="str">
        <f t="array" ref="A185">IFERROR(INDEX('Annex 2 EHV charges'!$A$11:$A$260, MATCH(0, IF(ISBLANK('Annex 2 EHV charges'!$A$11:$A$260),1, COUNTIF(A$4:$A184, 'Annex 2 EHV charges'!$A$11:$A$260)), 0)),"")</f>
        <v/>
      </c>
      <c r="B185" s="88" t="str">
        <f>IF($A185="","",VLOOKUP($A185,'Annex 2 EHV charges'!$A:$O,2,0))</f>
        <v/>
      </c>
      <c r="C185" s="89" t="str">
        <f>IF($A185="","",VLOOKUP($A185,'Annex 2 EHV charges'!$A:$O,3,0))</f>
        <v/>
      </c>
      <c r="D185" s="88" t="str">
        <f>IF($A185="","",VLOOKUP($A185,'Annex 2 EHV charges'!$A:$O,7,0))</f>
        <v/>
      </c>
      <c r="E185" s="93" t="str">
        <f>IFERROR(IF(VLOOKUP($A185,'Annex 2 EHV charges'!$A:$O,8,FALSE)=0,"",VLOOKUP($A185,'Annex 2 EHV charges'!$A:$O,8,FALSE)),"")</f>
        <v/>
      </c>
      <c r="F185" s="94" t="str">
        <f>IFERROR(IF(VLOOKUP($A185,'Annex 2 EHV charges'!$A:$O,9,FALSE)=0,"",VLOOKUP($A185,'Annex 2 EHV charges'!$A:$O,9,FALSE)),"")</f>
        <v/>
      </c>
      <c r="G185" s="95" t="str">
        <f>IFERROR(IF(VLOOKUP($A185,'Annex 2 EHV charges'!$A:$O,10,FALSE)=0,"",VLOOKUP($A185,'Annex 2 EHV charges'!$A:$O,10,FALSE)),"")</f>
        <v/>
      </c>
      <c r="H185" s="95" t="str">
        <f>IFERROR(IF(VLOOKUP($A185,'Annex 2 EHV charges'!$A:$O,11,FALSE)=0,"",VLOOKUP($A185,'Annex 2 EHV charges'!$A:$O,11,FALSE)),"")</f>
        <v/>
      </c>
    </row>
    <row r="186" spans="1:8" x14ac:dyDescent="0.25">
      <c r="A186" s="88" t="str">
        <f t="array" ref="A186">IFERROR(INDEX('Annex 2 EHV charges'!$A$11:$A$260, MATCH(0, IF(ISBLANK('Annex 2 EHV charges'!$A$11:$A$260),1, COUNTIF(A$4:$A185, 'Annex 2 EHV charges'!$A$11:$A$260)), 0)),"")</f>
        <v/>
      </c>
      <c r="B186" s="88" t="str">
        <f>IF($A186="","",VLOOKUP($A186,'Annex 2 EHV charges'!$A:$O,2,0))</f>
        <v/>
      </c>
      <c r="C186" s="89" t="str">
        <f>IF($A186="","",VLOOKUP($A186,'Annex 2 EHV charges'!$A:$O,3,0))</f>
        <v/>
      </c>
      <c r="D186" s="88" t="str">
        <f>IF($A186="","",VLOOKUP($A186,'Annex 2 EHV charges'!$A:$O,7,0))</f>
        <v/>
      </c>
      <c r="E186" s="93" t="str">
        <f>IFERROR(IF(VLOOKUP($A186,'Annex 2 EHV charges'!$A:$O,8,FALSE)=0,"",VLOOKUP($A186,'Annex 2 EHV charges'!$A:$O,8,FALSE)),"")</f>
        <v/>
      </c>
      <c r="F186" s="94" t="str">
        <f>IFERROR(IF(VLOOKUP($A186,'Annex 2 EHV charges'!$A:$O,9,FALSE)=0,"",VLOOKUP($A186,'Annex 2 EHV charges'!$A:$O,9,FALSE)),"")</f>
        <v/>
      </c>
      <c r="G186" s="95" t="str">
        <f>IFERROR(IF(VLOOKUP($A186,'Annex 2 EHV charges'!$A:$O,10,FALSE)=0,"",VLOOKUP($A186,'Annex 2 EHV charges'!$A:$O,10,FALSE)),"")</f>
        <v/>
      </c>
      <c r="H186" s="95" t="str">
        <f>IFERROR(IF(VLOOKUP($A186,'Annex 2 EHV charges'!$A:$O,11,FALSE)=0,"",VLOOKUP($A186,'Annex 2 EHV charges'!$A:$O,11,FALSE)),"")</f>
        <v/>
      </c>
    </row>
    <row r="187" spans="1:8" x14ac:dyDescent="0.25">
      <c r="A187" s="88" t="str">
        <f t="array" ref="A187">IFERROR(INDEX('Annex 2 EHV charges'!$A$11:$A$260, MATCH(0, IF(ISBLANK('Annex 2 EHV charges'!$A$11:$A$260),1, COUNTIF(A$4:$A186, 'Annex 2 EHV charges'!$A$11:$A$260)), 0)),"")</f>
        <v/>
      </c>
      <c r="B187" s="88" t="str">
        <f>IF($A187="","",VLOOKUP($A187,'Annex 2 EHV charges'!$A:$O,2,0))</f>
        <v/>
      </c>
      <c r="C187" s="89" t="str">
        <f>IF($A187="","",VLOOKUP($A187,'Annex 2 EHV charges'!$A:$O,3,0))</f>
        <v/>
      </c>
      <c r="D187" s="88" t="str">
        <f>IF($A187="","",VLOOKUP($A187,'Annex 2 EHV charges'!$A:$O,7,0))</f>
        <v/>
      </c>
      <c r="E187" s="93" t="str">
        <f>IFERROR(IF(VLOOKUP($A187,'Annex 2 EHV charges'!$A:$O,8,FALSE)=0,"",VLOOKUP($A187,'Annex 2 EHV charges'!$A:$O,8,FALSE)),"")</f>
        <v/>
      </c>
      <c r="F187" s="94" t="str">
        <f>IFERROR(IF(VLOOKUP($A187,'Annex 2 EHV charges'!$A:$O,9,FALSE)=0,"",VLOOKUP($A187,'Annex 2 EHV charges'!$A:$O,9,FALSE)),"")</f>
        <v/>
      </c>
      <c r="G187" s="95" t="str">
        <f>IFERROR(IF(VLOOKUP($A187,'Annex 2 EHV charges'!$A:$O,10,FALSE)=0,"",VLOOKUP($A187,'Annex 2 EHV charges'!$A:$O,10,FALSE)),"")</f>
        <v/>
      </c>
      <c r="H187" s="95" t="str">
        <f>IFERROR(IF(VLOOKUP($A187,'Annex 2 EHV charges'!$A:$O,11,FALSE)=0,"",VLOOKUP($A187,'Annex 2 EHV charges'!$A:$O,11,FALSE)),"")</f>
        <v/>
      </c>
    </row>
    <row r="188" spans="1:8" x14ac:dyDescent="0.25">
      <c r="A188" s="88" t="str">
        <f t="array" ref="A188">IFERROR(INDEX('Annex 2 EHV charges'!$A$11:$A$260, MATCH(0, IF(ISBLANK('Annex 2 EHV charges'!$A$11:$A$260),1, COUNTIF(A$4:$A187, 'Annex 2 EHV charges'!$A$11:$A$260)), 0)),"")</f>
        <v/>
      </c>
      <c r="B188" s="88" t="str">
        <f>IF($A188="","",VLOOKUP($A188,'Annex 2 EHV charges'!$A:$O,2,0))</f>
        <v/>
      </c>
      <c r="C188" s="89" t="str">
        <f>IF($A188="","",VLOOKUP($A188,'Annex 2 EHV charges'!$A:$O,3,0))</f>
        <v/>
      </c>
      <c r="D188" s="88" t="str">
        <f>IF($A188="","",VLOOKUP($A188,'Annex 2 EHV charges'!$A:$O,7,0))</f>
        <v/>
      </c>
      <c r="E188" s="93" t="str">
        <f>IFERROR(IF(VLOOKUP($A188,'Annex 2 EHV charges'!$A:$O,8,FALSE)=0,"",VLOOKUP($A188,'Annex 2 EHV charges'!$A:$O,8,FALSE)),"")</f>
        <v/>
      </c>
      <c r="F188" s="94" t="str">
        <f>IFERROR(IF(VLOOKUP($A188,'Annex 2 EHV charges'!$A:$O,9,FALSE)=0,"",VLOOKUP($A188,'Annex 2 EHV charges'!$A:$O,9,FALSE)),"")</f>
        <v/>
      </c>
      <c r="G188" s="95" t="str">
        <f>IFERROR(IF(VLOOKUP($A188,'Annex 2 EHV charges'!$A:$O,10,FALSE)=0,"",VLOOKUP($A188,'Annex 2 EHV charges'!$A:$O,10,FALSE)),"")</f>
        <v/>
      </c>
      <c r="H188" s="95" t="str">
        <f>IFERROR(IF(VLOOKUP($A188,'Annex 2 EHV charges'!$A:$O,11,FALSE)=0,"",VLOOKUP($A188,'Annex 2 EHV charges'!$A:$O,11,FALSE)),"")</f>
        <v/>
      </c>
    </row>
    <row r="189" spans="1:8" x14ac:dyDescent="0.25">
      <c r="A189" s="88" t="str">
        <f t="array" ref="A189">IFERROR(INDEX('Annex 2 EHV charges'!$A$11:$A$260, MATCH(0, IF(ISBLANK('Annex 2 EHV charges'!$A$11:$A$260),1, COUNTIF(A$4:$A188, 'Annex 2 EHV charges'!$A$11:$A$260)), 0)),"")</f>
        <v/>
      </c>
      <c r="B189" s="88" t="str">
        <f>IF($A189="","",VLOOKUP($A189,'Annex 2 EHV charges'!$A:$O,2,0))</f>
        <v/>
      </c>
      <c r="C189" s="89" t="str">
        <f>IF($A189="","",VLOOKUP($A189,'Annex 2 EHV charges'!$A:$O,3,0))</f>
        <v/>
      </c>
      <c r="D189" s="88" t="str">
        <f>IF($A189="","",VLOOKUP($A189,'Annex 2 EHV charges'!$A:$O,7,0))</f>
        <v/>
      </c>
      <c r="E189" s="93" t="str">
        <f>IFERROR(IF(VLOOKUP($A189,'Annex 2 EHV charges'!$A:$O,8,FALSE)=0,"",VLOOKUP($A189,'Annex 2 EHV charges'!$A:$O,8,FALSE)),"")</f>
        <v/>
      </c>
      <c r="F189" s="94" t="str">
        <f>IFERROR(IF(VLOOKUP($A189,'Annex 2 EHV charges'!$A:$O,9,FALSE)=0,"",VLOOKUP($A189,'Annex 2 EHV charges'!$A:$O,9,FALSE)),"")</f>
        <v/>
      </c>
      <c r="G189" s="95" t="str">
        <f>IFERROR(IF(VLOOKUP($A189,'Annex 2 EHV charges'!$A:$O,10,FALSE)=0,"",VLOOKUP($A189,'Annex 2 EHV charges'!$A:$O,10,FALSE)),"")</f>
        <v/>
      </c>
      <c r="H189" s="95" t="str">
        <f>IFERROR(IF(VLOOKUP($A189,'Annex 2 EHV charges'!$A:$O,11,FALSE)=0,"",VLOOKUP($A189,'Annex 2 EHV charges'!$A:$O,11,FALSE)),"")</f>
        <v/>
      </c>
    </row>
    <row r="190" spans="1:8" x14ac:dyDescent="0.25">
      <c r="A190" s="88" t="str">
        <f t="array" ref="A190">IFERROR(INDEX('Annex 2 EHV charges'!$A$11:$A$260, MATCH(0, IF(ISBLANK('Annex 2 EHV charges'!$A$11:$A$260),1, COUNTIF(A$4:$A189, 'Annex 2 EHV charges'!$A$11:$A$260)), 0)),"")</f>
        <v/>
      </c>
      <c r="B190" s="88" t="str">
        <f>IF($A190="","",VLOOKUP($A190,'Annex 2 EHV charges'!$A:$O,2,0))</f>
        <v/>
      </c>
      <c r="C190" s="89" t="str">
        <f>IF($A190="","",VLOOKUP($A190,'Annex 2 EHV charges'!$A:$O,3,0))</f>
        <v/>
      </c>
      <c r="D190" s="88" t="str">
        <f>IF($A190="","",VLOOKUP($A190,'Annex 2 EHV charges'!$A:$O,7,0))</f>
        <v/>
      </c>
      <c r="E190" s="93" t="str">
        <f>IFERROR(IF(VLOOKUP($A190,'Annex 2 EHV charges'!$A:$O,8,FALSE)=0,"",VLOOKUP($A190,'Annex 2 EHV charges'!$A:$O,8,FALSE)),"")</f>
        <v/>
      </c>
      <c r="F190" s="94" t="str">
        <f>IFERROR(IF(VLOOKUP($A190,'Annex 2 EHV charges'!$A:$O,9,FALSE)=0,"",VLOOKUP($A190,'Annex 2 EHV charges'!$A:$O,9,FALSE)),"")</f>
        <v/>
      </c>
      <c r="G190" s="95" t="str">
        <f>IFERROR(IF(VLOOKUP($A190,'Annex 2 EHV charges'!$A:$O,10,FALSE)=0,"",VLOOKUP($A190,'Annex 2 EHV charges'!$A:$O,10,FALSE)),"")</f>
        <v/>
      </c>
      <c r="H190" s="95" t="str">
        <f>IFERROR(IF(VLOOKUP($A190,'Annex 2 EHV charges'!$A:$O,11,FALSE)=0,"",VLOOKUP($A190,'Annex 2 EHV charges'!$A:$O,11,FALSE)),"")</f>
        <v/>
      </c>
    </row>
    <row r="191" spans="1:8" x14ac:dyDescent="0.25">
      <c r="A191" s="88" t="str">
        <f t="array" ref="A191">IFERROR(INDEX('Annex 2 EHV charges'!$A$11:$A$260, MATCH(0, IF(ISBLANK('Annex 2 EHV charges'!$A$11:$A$260),1, COUNTIF(A$4:$A190, 'Annex 2 EHV charges'!$A$11:$A$260)), 0)),"")</f>
        <v/>
      </c>
      <c r="B191" s="88" t="str">
        <f>IF($A191="","",VLOOKUP($A191,'Annex 2 EHV charges'!$A:$O,2,0))</f>
        <v/>
      </c>
      <c r="C191" s="89" t="str">
        <f>IF($A191="","",VLOOKUP($A191,'Annex 2 EHV charges'!$A:$O,3,0))</f>
        <v/>
      </c>
      <c r="D191" s="88" t="str">
        <f>IF($A191="","",VLOOKUP($A191,'Annex 2 EHV charges'!$A:$O,7,0))</f>
        <v/>
      </c>
      <c r="E191" s="93" t="str">
        <f>IFERROR(IF(VLOOKUP($A191,'Annex 2 EHV charges'!$A:$O,8,FALSE)=0,"",VLOOKUP($A191,'Annex 2 EHV charges'!$A:$O,8,FALSE)),"")</f>
        <v/>
      </c>
      <c r="F191" s="94" t="str">
        <f>IFERROR(IF(VLOOKUP($A191,'Annex 2 EHV charges'!$A:$O,9,FALSE)=0,"",VLOOKUP($A191,'Annex 2 EHV charges'!$A:$O,9,FALSE)),"")</f>
        <v/>
      </c>
      <c r="G191" s="95" t="str">
        <f>IFERROR(IF(VLOOKUP($A191,'Annex 2 EHV charges'!$A:$O,10,FALSE)=0,"",VLOOKUP($A191,'Annex 2 EHV charges'!$A:$O,10,FALSE)),"")</f>
        <v/>
      </c>
      <c r="H191" s="95" t="str">
        <f>IFERROR(IF(VLOOKUP($A191,'Annex 2 EHV charges'!$A:$O,11,FALSE)=0,"",VLOOKUP($A191,'Annex 2 EHV charges'!$A:$O,11,FALSE)),"")</f>
        <v/>
      </c>
    </row>
    <row r="192" spans="1:8" x14ac:dyDescent="0.25">
      <c r="A192" s="88" t="str">
        <f t="array" ref="A192">IFERROR(INDEX('Annex 2 EHV charges'!$A$11:$A$260, MATCH(0, IF(ISBLANK('Annex 2 EHV charges'!$A$11:$A$260),1, COUNTIF(A$4:$A191, 'Annex 2 EHV charges'!$A$11:$A$260)), 0)),"")</f>
        <v/>
      </c>
      <c r="B192" s="88" t="str">
        <f>IF($A192="","",VLOOKUP($A192,'Annex 2 EHV charges'!$A:$O,2,0))</f>
        <v/>
      </c>
      <c r="C192" s="89" t="str">
        <f>IF($A192="","",VLOOKUP($A192,'Annex 2 EHV charges'!$A:$O,3,0))</f>
        <v/>
      </c>
      <c r="D192" s="88" t="str">
        <f>IF($A192="","",VLOOKUP($A192,'Annex 2 EHV charges'!$A:$O,7,0))</f>
        <v/>
      </c>
      <c r="E192" s="93" t="str">
        <f>IFERROR(IF(VLOOKUP($A192,'Annex 2 EHV charges'!$A:$O,8,FALSE)=0,"",VLOOKUP($A192,'Annex 2 EHV charges'!$A:$O,8,FALSE)),"")</f>
        <v/>
      </c>
      <c r="F192" s="94" t="str">
        <f>IFERROR(IF(VLOOKUP($A192,'Annex 2 EHV charges'!$A:$O,9,FALSE)=0,"",VLOOKUP($A192,'Annex 2 EHV charges'!$A:$O,9,FALSE)),"")</f>
        <v/>
      </c>
      <c r="G192" s="95" t="str">
        <f>IFERROR(IF(VLOOKUP($A192,'Annex 2 EHV charges'!$A:$O,10,FALSE)=0,"",VLOOKUP($A192,'Annex 2 EHV charges'!$A:$O,10,FALSE)),"")</f>
        <v/>
      </c>
      <c r="H192" s="95" t="str">
        <f>IFERROR(IF(VLOOKUP($A192,'Annex 2 EHV charges'!$A:$O,11,FALSE)=0,"",VLOOKUP($A192,'Annex 2 EHV charges'!$A:$O,11,FALSE)),"")</f>
        <v/>
      </c>
    </row>
    <row r="193" spans="1:8" x14ac:dyDescent="0.25">
      <c r="A193" s="88" t="str">
        <f t="array" ref="A193">IFERROR(INDEX('Annex 2 EHV charges'!$A$11:$A$260, MATCH(0, IF(ISBLANK('Annex 2 EHV charges'!$A$11:$A$260),1, COUNTIF(A$4:$A192, 'Annex 2 EHV charges'!$A$11:$A$260)), 0)),"")</f>
        <v/>
      </c>
      <c r="B193" s="88" t="str">
        <f>IF($A193="","",VLOOKUP($A193,'Annex 2 EHV charges'!$A:$O,2,0))</f>
        <v/>
      </c>
      <c r="C193" s="89" t="str">
        <f>IF($A193="","",VLOOKUP($A193,'Annex 2 EHV charges'!$A:$O,3,0))</f>
        <v/>
      </c>
      <c r="D193" s="88" t="str">
        <f>IF($A193="","",VLOOKUP($A193,'Annex 2 EHV charges'!$A:$O,7,0))</f>
        <v/>
      </c>
      <c r="E193" s="93" t="str">
        <f>IFERROR(IF(VLOOKUP($A193,'Annex 2 EHV charges'!$A:$O,8,FALSE)=0,"",VLOOKUP($A193,'Annex 2 EHV charges'!$A:$O,8,FALSE)),"")</f>
        <v/>
      </c>
      <c r="F193" s="94" t="str">
        <f>IFERROR(IF(VLOOKUP($A193,'Annex 2 EHV charges'!$A:$O,9,FALSE)=0,"",VLOOKUP($A193,'Annex 2 EHV charges'!$A:$O,9,FALSE)),"")</f>
        <v/>
      </c>
      <c r="G193" s="95" t="str">
        <f>IFERROR(IF(VLOOKUP($A193,'Annex 2 EHV charges'!$A:$O,10,FALSE)=0,"",VLOOKUP($A193,'Annex 2 EHV charges'!$A:$O,10,FALSE)),"")</f>
        <v/>
      </c>
      <c r="H193" s="95" t="str">
        <f>IFERROR(IF(VLOOKUP($A193,'Annex 2 EHV charges'!$A:$O,11,FALSE)=0,"",VLOOKUP($A193,'Annex 2 EHV charges'!$A:$O,11,FALSE)),"")</f>
        <v/>
      </c>
    </row>
    <row r="194" spans="1:8" x14ac:dyDescent="0.25">
      <c r="A194" s="88" t="str">
        <f t="array" ref="A194">IFERROR(INDEX('Annex 2 EHV charges'!$A$11:$A$260, MATCH(0, IF(ISBLANK('Annex 2 EHV charges'!$A$11:$A$260),1, COUNTIF(A$4:$A193, 'Annex 2 EHV charges'!$A$11:$A$260)), 0)),"")</f>
        <v/>
      </c>
      <c r="B194" s="88" t="str">
        <f>IF($A194="","",VLOOKUP($A194,'Annex 2 EHV charges'!$A:$O,2,0))</f>
        <v/>
      </c>
      <c r="C194" s="89" t="str">
        <f>IF($A194="","",VLOOKUP($A194,'Annex 2 EHV charges'!$A:$O,3,0))</f>
        <v/>
      </c>
      <c r="D194" s="88" t="str">
        <f>IF($A194="","",VLOOKUP($A194,'Annex 2 EHV charges'!$A:$O,7,0))</f>
        <v/>
      </c>
      <c r="E194" s="93" t="str">
        <f>IFERROR(IF(VLOOKUP($A194,'Annex 2 EHV charges'!$A:$O,8,FALSE)=0,"",VLOOKUP($A194,'Annex 2 EHV charges'!$A:$O,8,FALSE)),"")</f>
        <v/>
      </c>
      <c r="F194" s="94" t="str">
        <f>IFERROR(IF(VLOOKUP($A194,'Annex 2 EHV charges'!$A:$O,9,FALSE)=0,"",VLOOKUP($A194,'Annex 2 EHV charges'!$A:$O,9,FALSE)),"")</f>
        <v/>
      </c>
      <c r="G194" s="95" t="str">
        <f>IFERROR(IF(VLOOKUP($A194,'Annex 2 EHV charges'!$A:$O,10,FALSE)=0,"",VLOOKUP($A194,'Annex 2 EHV charges'!$A:$O,10,FALSE)),"")</f>
        <v/>
      </c>
      <c r="H194" s="95" t="str">
        <f>IFERROR(IF(VLOOKUP($A194,'Annex 2 EHV charges'!$A:$O,11,FALSE)=0,"",VLOOKUP($A194,'Annex 2 EHV charges'!$A:$O,11,FALSE)),"")</f>
        <v/>
      </c>
    </row>
    <row r="195" spans="1:8" x14ac:dyDescent="0.25">
      <c r="A195" s="88" t="str">
        <f t="array" ref="A195">IFERROR(INDEX('Annex 2 EHV charges'!$A$11:$A$260, MATCH(0, IF(ISBLANK('Annex 2 EHV charges'!$A$11:$A$260),1, COUNTIF(A$4:$A194, 'Annex 2 EHV charges'!$A$11:$A$260)), 0)),"")</f>
        <v/>
      </c>
      <c r="B195" s="88" t="str">
        <f>IF($A195="","",VLOOKUP($A195,'Annex 2 EHV charges'!$A:$O,2,0))</f>
        <v/>
      </c>
      <c r="C195" s="89" t="str">
        <f>IF($A195="","",VLOOKUP($A195,'Annex 2 EHV charges'!$A:$O,3,0))</f>
        <v/>
      </c>
      <c r="D195" s="88" t="str">
        <f>IF($A195="","",VLOOKUP($A195,'Annex 2 EHV charges'!$A:$O,7,0))</f>
        <v/>
      </c>
      <c r="E195" s="93" t="str">
        <f>IFERROR(IF(VLOOKUP($A195,'Annex 2 EHV charges'!$A:$O,8,FALSE)=0,"",VLOOKUP($A195,'Annex 2 EHV charges'!$A:$O,8,FALSE)),"")</f>
        <v/>
      </c>
      <c r="F195" s="94" t="str">
        <f>IFERROR(IF(VLOOKUP($A195,'Annex 2 EHV charges'!$A:$O,9,FALSE)=0,"",VLOOKUP($A195,'Annex 2 EHV charges'!$A:$O,9,FALSE)),"")</f>
        <v/>
      </c>
      <c r="G195" s="95" t="str">
        <f>IFERROR(IF(VLOOKUP($A195,'Annex 2 EHV charges'!$A:$O,10,FALSE)=0,"",VLOOKUP($A195,'Annex 2 EHV charges'!$A:$O,10,FALSE)),"")</f>
        <v/>
      </c>
      <c r="H195" s="95" t="str">
        <f>IFERROR(IF(VLOOKUP($A195,'Annex 2 EHV charges'!$A:$O,11,FALSE)=0,"",VLOOKUP($A195,'Annex 2 EHV charges'!$A:$O,11,FALSE)),"")</f>
        <v/>
      </c>
    </row>
    <row r="196" spans="1:8" x14ac:dyDescent="0.25">
      <c r="A196" s="88" t="str">
        <f t="array" ref="A196">IFERROR(INDEX('Annex 2 EHV charges'!$A$11:$A$260, MATCH(0, IF(ISBLANK('Annex 2 EHV charges'!$A$11:$A$260),1, COUNTIF(A$4:$A195, 'Annex 2 EHV charges'!$A$11:$A$260)), 0)),"")</f>
        <v/>
      </c>
      <c r="B196" s="88" t="str">
        <f>IF($A196="","",VLOOKUP($A196,'Annex 2 EHV charges'!$A:$O,2,0))</f>
        <v/>
      </c>
      <c r="C196" s="89" t="str">
        <f>IF($A196="","",VLOOKUP($A196,'Annex 2 EHV charges'!$A:$O,3,0))</f>
        <v/>
      </c>
      <c r="D196" s="88" t="str">
        <f>IF($A196="","",VLOOKUP($A196,'Annex 2 EHV charges'!$A:$O,7,0))</f>
        <v/>
      </c>
      <c r="E196" s="93" t="str">
        <f>IFERROR(IF(VLOOKUP($A196,'Annex 2 EHV charges'!$A:$O,8,FALSE)=0,"",VLOOKUP($A196,'Annex 2 EHV charges'!$A:$O,8,FALSE)),"")</f>
        <v/>
      </c>
      <c r="F196" s="94" t="str">
        <f>IFERROR(IF(VLOOKUP($A196,'Annex 2 EHV charges'!$A:$O,9,FALSE)=0,"",VLOOKUP($A196,'Annex 2 EHV charges'!$A:$O,9,FALSE)),"")</f>
        <v/>
      </c>
      <c r="G196" s="95" t="str">
        <f>IFERROR(IF(VLOOKUP($A196,'Annex 2 EHV charges'!$A:$O,10,FALSE)=0,"",VLOOKUP($A196,'Annex 2 EHV charges'!$A:$O,10,FALSE)),"")</f>
        <v/>
      </c>
      <c r="H196" s="95" t="str">
        <f>IFERROR(IF(VLOOKUP($A196,'Annex 2 EHV charges'!$A:$O,11,FALSE)=0,"",VLOOKUP($A196,'Annex 2 EHV charges'!$A:$O,11,FALSE)),"")</f>
        <v/>
      </c>
    </row>
    <row r="197" spans="1:8" x14ac:dyDescent="0.25">
      <c r="A197" s="88" t="str">
        <f t="array" ref="A197">IFERROR(INDEX('Annex 2 EHV charges'!$A$11:$A$260, MATCH(0, IF(ISBLANK('Annex 2 EHV charges'!$A$11:$A$260),1, COUNTIF(A$4:$A196, 'Annex 2 EHV charges'!$A$11:$A$260)), 0)),"")</f>
        <v/>
      </c>
      <c r="B197" s="88" t="str">
        <f>IF($A197="","",VLOOKUP($A197,'Annex 2 EHV charges'!$A:$O,2,0))</f>
        <v/>
      </c>
      <c r="C197" s="89" t="str">
        <f>IF($A197="","",VLOOKUP($A197,'Annex 2 EHV charges'!$A:$O,3,0))</f>
        <v/>
      </c>
      <c r="D197" s="88" t="str">
        <f>IF($A197="","",VLOOKUP($A197,'Annex 2 EHV charges'!$A:$O,7,0))</f>
        <v/>
      </c>
      <c r="E197" s="93" t="str">
        <f>IFERROR(IF(VLOOKUP($A197,'Annex 2 EHV charges'!$A:$O,8,FALSE)=0,"",VLOOKUP($A197,'Annex 2 EHV charges'!$A:$O,8,FALSE)),"")</f>
        <v/>
      </c>
      <c r="F197" s="94" t="str">
        <f>IFERROR(IF(VLOOKUP($A197,'Annex 2 EHV charges'!$A:$O,9,FALSE)=0,"",VLOOKUP($A197,'Annex 2 EHV charges'!$A:$O,9,FALSE)),"")</f>
        <v/>
      </c>
      <c r="G197" s="95" t="str">
        <f>IFERROR(IF(VLOOKUP($A197,'Annex 2 EHV charges'!$A:$O,10,FALSE)=0,"",VLOOKUP($A197,'Annex 2 EHV charges'!$A:$O,10,FALSE)),"")</f>
        <v/>
      </c>
      <c r="H197" s="95" t="str">
        <f>IFERROR(IF(VLOOKUP($A197,'Annex 2 EHV charges'!$A:$O,11,FALSE)=0,"",VLOOKUP($A197,'Annex 2 EHV charges'!$A:$O,11,FALSE)),"")</f>
        <v/>
      </c>
    </row>
    <row r="198" spans="1:8" x14ac:dyDescent="0.25">
      <c r="A198" s="88" t="str">
        <f t="array" ref="A198">IFERROR(INDEX('Annex 2 EHV charges'!$A$11:$A$260, MATCH(0, IF(ISBLANK('Annex 2 EHV charges'!$A$11:$A$260),1, COUNTIF(A$4:$A197, 'Annex 2 EHV charges'!$A$11:$A$260)), 0)),"")</f>
        <v/>
      </c>
      <c r="B198" s="88" t="str">
        <f>IF($A198="","",VLOOKUP($A198,'Annex 2 EHV charges'!$A:$O,2,0))</f>
        <v/>
      </c>
      <c r="C198" s="89" t="str">
        <f>IF($A198="","",VLOOKUP($A198,'Annex 2 EHV charges'!$A:$O,3,0))</f>
        <v/>
      </c>
      <c r="D198" s="88" t="str">
        <f>IF($A198="","",VLOOKUP($A198,'Annex 2 EHV charges'!$A:$O,7,0))</f>
        <v/>
      </c>
      <c r="E198" s="93" t="str">
        <f>IFERROR(IF(VLOOKUP($A198,'Annex 2 EHV charges'!$A:$O,8,FALSE)=0,"",VLOOKUP($A198,'Annex 2 EHV charges'!$A:$O,8,FALSE)),"")</f>
        <v/>
      </c>
      <c r="F198" s="94" t="str">
        <f>IFERROR(IF(VLOOKUP($A198,'Annex 2 EHV charges'!$A:$O,9,FALSE)=0,"",VLOOKUP($A198,'Annex 2 EHV charges'!$A:$O,9,FALSE)),"")</f>
        <v/>
      </c>
      <c r="G198" s="95" t="str">
        <f>IFERROR(IF(VLOOKUP($A198,'Annex 2 EHV charges'!$A:$O,10,FALSE)=0,"",VLOOKUP($A198,'Annex 2 EHV charges'!$A:$O,10,FALSE)),"")</f>
        <v/>
      </c>
      <c r="H198" s="95" t="str">
        <f>IFERROR(IF(VLOOKUP($A198,'Annex 2 EHV charges'!$A:$O,11,FALSE)=0,"",VLOOKUP($A198,'Annex 2 EHV charges'!$A:$O,11,FALSE)),"")</f>
        <v/>
      </c>
    </row>
    <row r="199" spans="1:8" x14ac:dyDescent="0.25">
      <c r="A199" s="88" t="str">
        <f t="array" ref="A199">IFERROR(INDEX('Annex 2 EHV charges'!$A$11:$A$260, MATCH(0, IF(ISBLANK('Annex 2 EHV charges'!$A$11:$A$260),1, COUNTIF(A$4:$A198, 'Annex 2 EHV charges'!$A$11:$A$260)), 0)),"")</f>
        <v/>
      </c>
      <c r="B199" s="88" t="str">
        <f>IF($A199="","",VLOOKUP($A199,'Annex 2 EHV charges'!$A:$O,2,0))</f>
        <v/>
      </c>
      <c r="C199" s="89" t="str">
        <f>IF($A199="","",VLOOKUP($A199,'Annex 2 EHV charges'!$A:$O,3,0))</f>
        <v/>
      </c>
      <c r="D199" s="88" t="str">
        <f>IF($A199="","",VLOOKUP($A199,'Annex 2 EHV charges'!$A:$O,7,0))</f>
        <v/>
      </c>
      <c r="E199" s="93" t="str">
        <f>IFERROR(IF(VLOOKUP($A199,'Annex 2 EHV charges'!$A:$O,8,FALSE)=0,"",VLOOKUP($A199,'Annex 2 EHV charges'!$A:$O,8,FALSE)),"")</f>
        <v/>
      </c>
      <c r="F199" s="94" t="str">
        <f>IFERROR(IF(VLOOKUP($A199,'Annex 2 EHV charges'!$A:$O,9,FALSE)=0,"",VLOOKUP($A199,'Annex 2 EHV charges'!$A:$O,9,FALSE)),"")</f>
        <v/>
      </c>
      <c r="G199" s="95" t="str">
        <f>IFERROR(IF(VLOOKUP($A199,'Annex 2 EHV charges'!$A:$O,10,FALSE)=0,"",VLOOKUP($A199,'Annex 2 EHV charges'!$A:$O,10,FALSE)),"")</f>
        <v/>
      </c>
      <c r="H199" s="95" t="str">
        <f>IFERROR(IF(VLOOKUP($A199,'Annex 2 EHV charges'!$A:$O,11,FALSE)=0,"",VLOOKUP($A199,'Annex 2 EHV charges'!$A:$O,11,FALSE)),"")</f>
        <v/>
      </c>
    </row>
    <row r="200" spans="1:8" x14ac:dyDescent="0.25">
      <c r="A200" s="88" t="str">
        <f t="array" ref="A200">IFERROR(INDEX('Annex 2 EHV charges'!$A$11:$A$260, MATCH(0, IF(ISBLANK('Annex 2 EHV charges'!$A$11:$A$260),1, COUNTIF(A$4:$A199, 'Annex 2 EHV charges'!$A$11:$A$260)), 0)),"")</f>
        <v/>
      </c>
      <c r="B200" s="88" t="str">
        <f>IF($A200="","",VLOOKUP($A200,'Annex 2 EHV charges'!$A:$O,2,0))</f>
        <v/>
      </c>
      <c r="C200" s="89" t="str">
        <f>IF($A200="","",VLOOKUP($A200,'Annex 2 EHV charges'!$A:$O,3,0))</f>
        <v/>
      </c>
      <c r="D200" s="88" t="str">
        <f>IF($A200="","",VLOOKUP($A200,'Annex 2 EHV charges'!$A:$O,7,0))</f>
        <v/>
      </c>
      <c r="E200" s="93" t="str">
        <f>IFERROR(IF(VLOOKUP($A200,'Annex 2 EHV charges'!$A:$O,8,FALSE)=0,"",VLOOKUP($A200,'Annex 2 EHV charges'!$A:$O,8,FALSE)),"")</f>
        <v/>
      </c>
      <c r="F200" s="94" t="str">
        <f>IFERROR(IF(VLOOKUP($A200,'Annex 2 EHV charges'!$A:$O,9,FALSE)=0,"",VLOOKUP($A200,'Annex 2 EHV charges'!$A:$O,9,FALSE)),"")</f>
        <v/>
      </c>
      <c r="G200" s="95" t="str">
        <f>IFERROR(IF(VLOOKUP($A200,'Annex 2 EHV charges'!$A:$O,10,FALSE)=0,"",VLOOKUP($A200,'Annex 2 EHV charges'!$A:$O,10,FALSE)),"")</f>
        <v/>
      </c>
      <c r="H200" s="95" t="str">
        <f>IFERROR(IF(VLOOKUP($A200,'Annex 2 EHV charges'!$A:$O,11,FALSE)=0,"",VLOOKUP($A200,'Annex 2 EHV charges'!$A:$O,11,FALSE)),"")</f>
        <v/>
      </c>
    </row>
    <row r="201" spans="1:8" x14ac:dyDescent="0.25">
      <c r="A201" s="88" t="str">
        <f t="array" ref="A201">IFERROR(INDEX('Annex 2 EHV charges'!$A$11:$A$260, MATCH(0, IF(ISBLANK('Annex 2 EHV charges'!$A$11:$A$260),1, COUNTIF(A$4:$A200, 'Annex 2 EHV charges'!$A$11:$A$260)), 0)),"")</f>
        <v/>
      </c>
      <c r="B201" s="88" t="str">
        <f>IF($A201="","",VLOOKUP($A201,'Annex 2 EHV charges'!$A:$O,2,0))</f>
        <v/>
      </c>
      <c r="C201" s="89" t="str">
        <f>IF($A201="","",VLOOKUP($A201,'Annex 2 EHV charges'!$A:$O,3,0))</f>
        <v/>
      </c>
      <c r="D201" s="88" t="str">
        <f>IF($A201="","",VLOOKUP($A201,'Annex 2 EHV charges'!$A:$O,7,0))</f>
        <v/>
      </c>
      <c r="E201" s="93" t="str">
        <f>IFERROR(IF(VLOOKUP($A201,'Annex 2 EHV charges'!$A:$O,8,FALSE)=0,"",VLOOKUP($A201,'Annex 2 EHV charges'!$A:$O,8,FALSE)),"")</f>
        <v/>
      </c>
      <c r="F201" s="94" t="str">
        <f>IFERROR(IF(VLOOKUP($A201,'Annex 2 EHV charges'!$A:$O,9,FALSE)=0,"",VLOOKUP($A201,'Annex 2 EHV charges'!$A:$O,9,FALSE)),"")</f>
        <v/>
      </c>
      <c r="G201" s="95" t="str">
        <f>IFERROR(IF(VLOOKUP($A201,'Annex 2 EHV charges'!$A:$O,10,FALSE)=0,"",VLOOKUP($A201,'Annex 2 EHV charges'!$A:$O,10,FALSE)),"")</f>
        <v/>
      </c>
      <c r="H201" s="95" t="str">
        <f>IFERROR(IF(VLOOKUP($A201,'Annex 2 EHV charges'!$A:$O,11,FALSE)=0,"",VLOOKUP($A201,'Annex 2 EHV charges'!$A:$O,11,FALSE)),"")</f>
        <v/>
      </c>
    </row>
    <row r="202" spans="1:8" x14ac:dyDescent="0.25">
      <c r="A202" s="88" t="str">
        <f t="array" ref="A202">IFERROR(INDEX('Annex 2 EHV charges'!$A$11:$A$260, MATCH(0, IF(ISBLANK('Annex 2 EHV charges'!$A$11:$A$260),1, COUNTIF(A$4:$A201, 'Annex 2 EHV charges'!$A$11:$A$260)), 0)),"")</f>
        <v/>
      </c>
      <c r="B202" s="88" t="str">
        <f>IF($A202="","",VLOOKUP($A202,'Annex 2 EHV charges'!$A:$O,2,0))</f>
        <v/>
      </c>
      <c r="C202" s="89" t="str">
        <f>IF($A202="","",VLOOKUP($A202,'Annex 2 EHV charges'!$A:$O,3,0))</f>
        <v/>
      </c>
      <c r="D202" s="88" t="str">
        <f>IF($A202="","",VLOOKUP($A202,'Annex 2 EHV charges'!$A:$O,7,0))</f>
        <v/>
      </c>
      <c r="E202" s="93" t="str">
        <f>IFERROR(IF(VLOOKUP($A202,'Annex 2 EHV charges'!$A:$O,8,FALSE)=0,"",VLOOKUP($A202,'Annex 2 EHV charges'!$A:$O,8,FALSE)),"")</f>
        <v/>
      </c>
      <c r="F202" s="94" t="str">
        <f>IFERROR(IF(VLOOKUP($A202,'Annex 2 EHV charges'!$A:$O,9,FALSE)=0,"",VLOOKUP($A202,'Annex 2 EHV charges'!$A:$O,9,FALSE)),"")</f>
        <v/>
      </c>
      <c r="G202" s="95" t="str">
        <f>IFERROR(IF(VLOOKUP($A202,'Annex 2 EHV charges'!$A:$O,10,FALSE)=0,"",VLOOKUP($A202,'Annex 2 EHV charges'!$A:$O,10,FALSE)),"")</f>
        <v/>
      </c>
      <c r="H202" s="95" t="str">
        <f>IFERROR(IF(VLOOKUP($A202,'Annex 2 EHV charges'!$A:$O,11,FALSE)=0,"",VLOOKUP($A202,'Annex 2 EHV charges'!$A:$O,11,FALSE)),"")</f>
        <v/>
      </c>
    </row>
    <row r="203" spans="1:8" x14ac:dyDescent="0.25">
      <c r="A203" s="88" t="str">
        <f t="array" ref="A203">IFERROR(INDEX('Annex 2 EHV charges'!$A$11:$A$260, MATCH(0, IF(ISBLANK('Annex 2 EHV charges'!$A$11:$A$260),1, COUNTIF(A$4:$A202, 'Annex 2 EHV charges'!$A$11:$A$260)), 0)),"")</f>
        <v/>
      </c>
      <c r="B203" s="88" t="str">
        <f>IF($A203="","",VLOOKUP($A203,'Annex 2 EHV charges'!$A:$O,2,0))</f>
        <v/>
      </c>
      <c r="C203" s="89" t="str">
        <f>IF($A203="","",VLOOKUP($A203,'Annex 2 EHV charges'!$A:$O,3,0))</f>
        <v/>
      </c>
      <c r="D203" s="88" t="str">
        <f>IF($A203="","",VLOOKUP($A203,'Annex 2 EHV charges'!$A:$O,7,0))</f>
        <v/>
      </c>
      <c r="E203" s="93" t="str">
        <f>IFERROR(IF(VLOOKUP($A203,'Annex 2 EHV charges'!$A:$O,8,FALSE)=0,"",VLOOKUP($A203,'Annex 2 EHV charges'!$A:$O,8,FALSE)),"")</f>
        <v/>
      </c>
      <c r="F203" s="94" t="str">
        <f>IFERROR(IF(VLOOKUP($A203,'Annex 2 EHV charges'!$A:$O,9,FALSE)=0,"",VLOOKUP($A203,'Annex 2 EHV charges'!$A:$O,9,FALSE)),"")</f>
        <v/>
      </c>
      <c r="G203" s="95" t="str">
        <f>IFERROR(IF(VLOOKUP($A203,'Annex 2 EHV charges'!$A:$O,10,FALSE)=0,"",VLOOKUP($A203,'Annex 2 EHV charges'!$A:$O,10,FALSE)),"")</f>
        <v/>
      </c>
      <c r="H203" s="95" t="str">
        <f>IFERROR(IF(VLOOKUP($A203,'Annex 2 EHV charges'!$A:$O,11,FALSE)=0,"",VLOOKUP($A203,'Annex 2 EHV charges'!$A:$O,11,FALSE)),"")</f>
        <v/>
      </c>
    </row>
    <row r="204" spans="1:8" x14ac:dyDescent="0.25">
      <c r="A204" s="88" t="str">
        <f t="array" ref="A204">IFERROR(INDEX('Annex 2 EHV charges'!$A$11:$A$260, MATCH(0, IF(ISBLANK('Annex 2 EHV charges'!$A$11:$A$260),1, COUNTIF(A$4:$A203, 'Annex 2 EHV charges'!$A$11:$A$260)), 0)),"")</f>
        <v/>
      </c>
      <c r="B204" s="88" t="str">
        <f>IF($A204="","",VLOOKUP($A204,'Annex 2 EHV charges'!$A:$O,2,0))</f>
        <v/>
      </c>
      <c r="C204" s="89" t="str">
        <f>IF($A204="","",VLOOKUP($A204,'Annex 2 EHV charges'!$A:$O,3,0))</f>
        <v/>
      </c>
      <c r="D204" s="88" t="str">
        <f>IF($A204="","",VLOOKUP($A204,'Annex 2 EHV charges'!$A:$O,7,0))</f>
        <v/>
      </c>
      <c r="E204" s="93" t="str">
        <f>IFERROR(IF(VLOOKUP($A204,'Annex 2 EHV charges'!$A:$O,8,FALSE)=0,"",VLOOKUP($A204,'Annex 2 EHV charges'!$A:$O,8,FALSE)),"")</f>
        <v/>
      </c>
      <c r="F204" s="94" t="str">
        <f>IFERROR(IF(VLOOKUP($A204,'Annex 2 EHV charges'!$A:$O,9,FALSE)=0,"",VLOOKUP($A204,'Annex 2 EHV charges'!$A:$O,9,FALSE)),"")</f>
        <v/>
      </c>
      <c r="G204" s="95" t="str">
        <f>IFERROR(IF(VLOOKUP($A204,'Annex 2 EHV charges'!$A:$O,10,FALSE)=0,"",VLOOKUP($A204,'Annex 2 EHV charges'!$A:$O,10,FALSE)),"")</f>
        <v/>
      </c>
      <c r="H204" s="95" t="str">
        <f>IFERROR(IF(VLOOKUP($A204,'Annex 2 EHV charges'!$A:$O,11,FALSE)=0,"",VLOOKUP($A204,'Annex 2 EHV charges'!$A:$O,11,FALSE)),"")</f>
        <v/>
      </c>
    </row>
    <row r="205" spans="1:8" x14ac:dyDescent="0.25">
      <c r="A205" s="88" t="str">
        <f t="array" ref="A205">IFERROR(INDEX('Annex 2 EHV charges'!$A$11:$A$260, MATCH(0, IF(ISBLANK('Annex 2 EHV charges'!$A$11:$A$260),1, COUNTIF(A$4:$A204, 'Annex 2 EHV charges'!$A$11:$A$260)), 0)),"")</f>
        <v/>
      </c>
      <c r="B205" s="88" t="str">
        <f>IF($A205="","",VLOOKUP($A205,'Annex 2 EHV charges'!$A:$O,2,0))</f>
        <v/>
      </c>
      <c r="C205" s="89" t="str">
        <f>IF($A205="","",VLOOKUP($A205,'Annex 2 EHV charges'!$A:$O,3,0))</f>
        <v/>
      </c>
      <c r="D205" s="88" t="str">
        <f>IF($A205="","",VLOOKUP($A205,'Annex 2 EHV charges'!$A:$O,7,0))</f>
        <v/>
      </c>
      <c r="E205" s="93" t="str">
        <f>IFERROR(IF(VLOOKUP($A205,'Annex 2 EHV charges'!$A:$O,8,FALSE)=0,"",VLOOKUP($A205,'Annex 2 EHV charges'!$A:$O,8,FALSE)),"")</f>
        <v/>
      </c>
      <c r="F205" s="94" t="str">
        <f>IFERROR(IF(VLOOKUP($A205,'Annex 2 EHV charges'!$A:$O,9,FALSE)=0,"",VLOOKUP($A205,'Annex 2 EHV charges'!$A:$O,9,FALSE)),"")</f>
        <v/>
      </c>
      <c r="G205" s="95" t="str">
        <f>IFERROR(IF(VLOOKUP($A205,'Annex 2 EHV charges'!$A:$O,10,FALSE)=0,"",VLOOKUP($A205,'Annex 2 EHV charges'!$A:$O,10,FALSE)),"")</f>
        <v/>
      </c>
      <c r="H205" s="95" t="str">
        <f>IFERROR(IF(VLOOKUP($A205,'Annex 2 EHV charges'!$A:$O,11,FALSE)=0,"",VLOOKUP($A205,'Annex 2 EHV charges'!$A:$O,11,FALSE)),"")</f>
        <v/>
      </c>
    </row>
    <row r="206" spans="1:8" x14ac:dyDescent="0.25">
      <c r="A206" s="88" t="str">
        <f t="array" ref="A206">IFERROR(INDEX('Annex 2 EHV charges'!$A$11:$A$260, MATCH(0, IF(ISBLANK('Annex 2 EHV charges'!$A$11:$A$260),1, COUNTIF(A$4:$A205, 'Annex 2 EHV charges'!$A$11:$A$260)), 0)),"")</f>
        <v/>
      </c>
      <c r="B206" s="88" t="str">
        <f>IF($A206="","",VLOOKUP($A206,'Annex 2 EHV charges'!$A:$O,2,0))</f>
        <v/>
      </c>
      <c r="C206" s="89" t="str">
        <f>IF($A206="","",VLOOKUP($A206,'Annex 2 EHV charges'!$A:$O,3,0))</f>
        <v/>
      </c>
      <c r="D206" s="88" t="str">
        <f>IF($A206="","",VLOOKUP($A206,'Annex 2 EHV charges'!$A:$O,7,0))</f>
        <v/>
      </c>
      <c r="E206" s="93" t="str">
        <f>IFERROR(IF(VLOOKUP($A206,'Annex 2 EHV charges'!$A:$O,8,FALSE)=0,"",VLOOKUP($A206,'Annex 2 EHV charges'!$A:$O,8,FALSE)),"")</f>
        <v/>
      </c>
      <c r="F206" s="94" t="str">
        <f>IFERROR(IF(VLOOKUP($A206,'Annex 2 EHV charges'!$A:$O,9,FALSE)=0,"",VLOOKUP($A206,'Annex 2 EHV charges'!$A:$O,9,FALSE)),"")</f>
        <v/>
      </c>
      <c r="G206" s="95" t="str">
        <f>IFERROR(IF(VLOOKUP($A206,'Annex 2 EHV charges'!$A:$O,10,FALSE)=0,"",VLOOKUP($A206,'Annex 2 EHV charges'!$A:$O,10,FALSE)),"")</f>
        <v/>
      </c>
      <c r="H206" s="95" t="str">
        <f>IFERROR(IF(VLOOKUP($A206,'Annex 2 EHV charges'!$A:$O,11,FALSE)=0,"",VLOOKUP($A206,'Annex 2 EHV charges'!$A:$O,11,FALSE)),"")</f>
        <v/>
      </c>
    </row>
    <row r="207" spans="1:8" x14ac:dyDescent="0.25">
      <c r="A207" s="88" t="str">
        <f t="array" ref="A207">IFERROR(INDEX('Annex 2 EHV charges'!$A$11:$A$260, MATCH(0, IF(ISBLANK('Annex 2 EHV charges'!$A$11:$A$260),1, COUNTIF(A$4:$A206, 'Annex 2 EHV charges'!$A$11:$A$260)), 0)),"")</f>
        <v/>
      </c>
      <c r="B207" s="88" t="str">
        <f>IF($A207="","",VLOOKUP($A207,'Annex 2 EHV charges'!$A:$O,2,0))</f>
        <v/>
      </c>
      <c r="C207" s="89" t="str">
        <f>IF($A207="","",VLOOKUP($A207,'Annex 2 EHV charges'!$A:$O,3,0))</f>
        <v/>
      </c>
      <c r="D207" s="88" t="str">
        <f>IF($A207="","",VLOOKUP($A207,'Annex 2 EHV charges'!$A:$O,7,0))</f>
        <v/>
      </c>
      <c r="E207" s="93" t="str">
        <f>IFERROR(IF(VLOOKUP($A207,'Annex 2 EHV charges'!$A:$O,8,FALSE)=0,"",VLOOKUP($A207,'Annex 2 EHV charges'!$A:$O,8,FALSE)),"")</f>
        <v/>
      </c>
      <c r="F207" s="94" t="str">
        <f>IFERROR(IF(VLOOKUP($A207,'Annex 2 EHV charges'!$A:$O,9,FALSE)=0,"",VLOOKUP($A207,'Annex 2 EHV charges'!$A:$O,9,FALSE)),"")</f>
        <v/>
      </c>
      <c r="G207" s="95" t="str">
        <f>IFERROR(IF(VLOOKUP($A207,'Annex 2 EHV charges'!$A:$O,10,FALSE)=0,"",VLOOKUP($A207,'Annex 2 EHV charges'!$A:$O,10,FALSE)),"")</f>
        <v/>
      </c>
      <c r="H207" s="95" t="str">
        <f>IFERROR(IF(VLOOKUP($A207,'Annex 2 EHV charges'!$A:$O,11,FALSE)=0,"",VLOOKUP($A207,'Annex 2 EHV charges'!$A:$O,11,FALSE)),"")</f>
        <v/>
      </c>
    </row>
    <row r="208" spans="1:8" x14ac:dyDescent="0.25">
      <c r="A208" s="88" t="str">
        <f t="array" ref="A208">IFERROR(INDEX('Annex 2 EHV charges'!$A$11:$A$260, MATCH(0, IF(ISBLANK('Annex 2 EHV charges'!$A$11:$A$260),1, COUNTIF(A$4:$A207, 'Annex 2 EHV charges'!$A$11:$A$260)), 0)),"")</f>
        <v/>
      </c>
      <c r="B208" s="88" t="str">
        <f>IF($A208="","",VLOOKUP($A208,'Annex 2 EHV charges'!$A:$O,2,0))</f>
        <v/>
      </c>
      <c r="C208" s="89" t="str">
        <f>IF($A208="","",VLOOKUP($A208,'Annex 2 EHV charges'!$A:$O,3,0))</f>
        <v/>
      </c>
      <c r="D208" s="88" t="str">
        <f>IF($A208="","",VLOOKUP($A208,'Annex 2 EHV charges'!$A:$O,7,0))</f>
        <v/>
      </c>
      <c r="E208" s="93" t="str">
        <f>IFERROR(IF(VLOOKUP($A208,'Annex 2 EHV charges'!$A:$O,8,FALSE)=0,"",VLOOKUP($A208,'Annex 2 EHV charges'!$A:$O,8,FALSE)),"")</f>
        <v/>
      </c>
      <c r="F208" s="94" t="str">
        <f>IFERROR(IF(VLOOKUP($A208,'Annex 2 EHV charges'!$A:$O,9,FALSE)=0,"",VLOOKUP($A208,'Annex 2 EHV charges'!$A:$O,9,FALSE)),"")</f>
        <v/>
      </c>
      <c r="G208" s="95" t="str">
        <f>IFERROR(IF(VLOOKUP($A208,'Annex 2 EHV charges'!$A:$O,10,FALSE)=0,"",VLOOKUP($A208,'Annex 2 EHV charges'!$A:$O,10,FALSE)),"")</f>
        <v/>
      </c>
      <c r="H208" s="95" t="str">
        <f>IFERROR(IF(VLOOKUP($A208,'Annex 2 EHV charges'!$A:$O,11,FALSE)=0,"",VLOOKUP($A208,'Annex 2 EHV charges'!$A:$O,11,FALSE)),"")</f>
        <v/>
      </c>
    </row>
    <row r="209" spans="1:8" x14ac:dyDescent="0.25">
      <c r="A209" s="88" t="str">
        <f t="array" ref="A209">IFERROR(INDEX('Annex 2 EHV charges'!$A$11:$A$260, MATCH(0, IF(ISBLANK('Annex 2 EHV charges'!$A$11:$A$260),1, COUNTIF(A$4:$A208, 'Annex 2 EHV charges'!$A$11:$A$260)), 0)),"")</f>
        <v/>
      </c>
      <c r="B209" s="88" t="str">
        <f>IF($A209="","",VLOOKUP($A209,'Annex 2 EHV charges'!$A:$O,2,0))</f>
        <v/>
      </c>
      <c r="C209" s="89" t="str">
        <f>IF($A209="","",VLOOKUP($A209,'Annex 2 EHV charges'!$A:$O,3,0))</f>
        <v/>
      </c>
      <c r="D209" s="88" t="str">
        <f>IF($A209="","",VLOOKUP($A209,'Annex 2 EHV charges'!$A:$O,7,0))</f>
        <v/>
      </c>
      <c r="E209" s="93" t="str">
        <f>IFERROR(IF(VLOOKUP($A209,'Annex 2 EHV charges'!$A:$O,8,FALSE)=0,"",VLOOKUP($A209,'Annex 2 EHV charges'!$A:$O,8,FALSE)),"")</f>
        <v/>
      </c>
      <c r="F209" s="94" t="str">
        <f>IFERROR(IF(VLOOKUP($A209,'Annex 2 EHV charges'!$A:$O,9,FALSE)=0,"",VLOOKUP($A209,'Annex 2 EHV charges'!$A:$O,9,FALSE)),"")</f>
        <v/>
      </c>
      <c r="G209" s="95" t="str">
        <f>IFERROR(IF(VLOOKUP($A209,'Annex 2 EHV charges'!$A:$O,10,FALSE)=0,"",VLOOKUP($A209,'Annex 2 EHV charges'!$A:$O,10,FALSE)),"")</f>
        <v/>
      </c>
      <c r="H209" s="95" t="str">
        <f>IFERROR(IF(VLOOKUP($A209,'Annex 2 EHV charges'!$A:$O,11,FALSE)=0,"",VLOOKUP($A209,'Annex 2 EHV charges'!$A:$O,11,FALSE)),"")</f>
        <v/>
      </c>
    </row>
    <row r="210" spans="1:8" x14ac:dyDescent="0.25">
      <c r="A210" s="88" t="str">
        <f t="array" ref="A210">IFERROR(INDEX('Annex 2 EHV charges'!$A$11:$A$260, MATCH(0, IF(ISBLANK('Annex 2 EHV charges'!$A$11:$A$260),1, COUNTIF(A$4:$A209, 'Annex 2 EHV charges'!$A$11:$A$260)), 0)),"")</f>
        <v/>
      </c>
      <c r="B210" s="88" t="str">
        <f>IF($A210="","",VLOOKUP($A210,'Annex 2 EHV charges'!$A:$O,2,0))</f>
        <v/>
      </c>
      <c r="C210" s="89" t="str">
        <f>IF($A210="","",VLOOKUP($A210,'Annex 2 EHV charges'!$A:$O,3,0))</f>
        <v/>
      </c>
      <c r="D210" s="88" t="str">
        <f>IF($A210="","",VLOOKUP($A210,'Annex 2 EHV charges'!$A:$O,7,0))</f>
        <v/>
      </c>
      <c r="E210" s="93" t="str">
        <f>IFERROR(IF(VLOOKUP($A210,'Annex 2 EHV charges'!$A:$O,8,FALSE)=0,"",VLOOKUP($A210,'Annex 2 EHV charges'!$A:$O,8,FALSE)),"")</f>
        <v/>
      </c>
      <c r="F210" s="94" t="str">
        <f>IFERROR(IF(VLOOKUP($A210,'Annex 2 EHV charges'!$A:$O,9,FALSE)=0,"",VLOOKUP($A210,'Annex 2 EHV charges'!$A:$O,9,FALSE)),"")</f>
        <v/>
      </c>
      <c r="G210" s="95" t="str">
        <f>IFERROR(IF(VLOOKUP($A210,'Annex 2 EHV charges'!$A:$O,10,FALSE)=0,"",VLOOKUP($A210,'Annex 2 EHV charges'!$A:$O,10,FALSE)),"")</f>
        <v/>
      </c>
      <c r="H210" s="95" t="str">
        <f>IFERROR(IF(VLOOKUP($A210,'Annex 2 EHV charges'!$A:$O,11,FALSE)=0,"",VLOOKUP($A210,'Annex 2 EHV charges'!$A:$O,11,FALSE)),"")</f>
        <v/>
      </c>
    </row>
    <row r="211" spans="1:8" x14ac:dyDescent="0.25">
      <c r="A211" s="88" t="str">
        <f t="array" ref="A211">IFERROR(INDEX('Annex 2 EHV charges'!$A$11:$A$260, MATCH(0, IF(ISBLANK('Annex 2 EHV charges'!$A$11:$A$260),1, COUNTIF(A$4:$A210, 'Annex 2 EHV charges'!$A$11:$A$260)), 0)),"")</f>
        <v/>
      </c>
      <c r="B211" s="88" t="str">
        <f>IF($A211="","",VLOOKUP($A211,'Annex 2 EHV charges'!$A:$O,2,0))</f>
        <v/>
      </c>
      <c r="C211" s="89" t="str">
        <f>IF($A211="","",VLOOKUP($A211,'Annex 2 EHV charges'!$A:$O,3,0))</f>
        <v/>
      </c>
      <c r="D211" s="88" t="str">
        <f>IF($A211="","",VLOOKUP($A211,'Annex 2 EHV charges'!$A:$O,7,0))</f>
        <v/>
      </c>
      <c r="E211" s="93" t="str">
        <f>IFERROR(IF(VLOOKUP($A211,'Annex 2 EHV charges'!$A:$O,8,FALSE)=0,"",VLOOKUP($A211,'Annex 2 EHV charges'!$A:$O,8,FALSE)),"")</f>
        <v/>
      </c>
      <c r="F211" s="94" t="str">
        <f>IFERROR(IF(VLOOKUP($A211,'Annex 2 EHV charges'!$A:$O,9,FALSE)=0,"",VLOOKUP($A211,'Annex 2 EHV charges'!$A:$O,9,FALSE)),"")</f>
        <v/>
      </c>
      <c r="G211" s="95" t="str">
        <f>IFERROR(IF(VLOOKUP($A211,'Annex 2 EHV charges'!$A:$O,10,FALSE)=0,"",VLOOKUP($A211,'Annex 2 EHV charges'!$A:$O,10,FALSE)),"")</f>
        <v/>
      </c>
      <c r="H211" s="95" t="str">
        <f>IFERROR(IF(VLOOKUP($A211,'Annex 2 EHV charges'!$A:$O,11,FALSE)=0,"",VLOOKUP($A211,'Annex 2 EHV charges'!$A:$O,11,FALSE)),"")</f>
        <v/>
      </c>
    </row>
    <row r="212" spans="1:8" x14ac:dyDescent="0.25">
      <c r="A212" s="88" t="str">
        <f t="array" ref="A212">IFERROR(INDEX('Annex 2 EHV charges'!$A$11:$A$260, MATCH(0, IF(ISBLANK('Annex 2 EHV charges'!$A$11:$A$260),1, COUNTIF(A$4:$A211, 'Annex 2 EHV charges'!$A$11:$A$260)), 0)),"")</f>
        <v/>
      </c>
      <c r="B212" s="88" t="str">
        <f>IF($A212="","",VLOOKUP($A212,'Annex 2 EHV charges'!$A:$O,2,0))</f>
        <v/>
      </c>
      <c r="C212" s="89" t="str">
        <f>IF($A212="","",VLOOKUP($A212,'Annex 2 EHV charges'!$A:$O,3,0))</f>
        <v/>
      </c>
      <c r="D212" s="88" t="str">
        <f>IF($A212="","",VLOOKUP($A212,'Annex 2 EHV charges'!$A:$O,7,0))</f>
        <v/>
      </c>
      <c r="E212" s="93" t="str">
        <f>IFERROR(IF(VLOOKUP($A212,'Annex 2 EHV charges'!$A:$O,8,FALSE)=0,"",VLOOKUP($A212,'Annex 2 EHV charges'!$A:$O,8,FALSE)),"")</f>
        <v/>
      </c>
      <c r="F212" s="94" t="str">
        <f>IFERROR(IF(VLOOKUP($A212,'Annex 2 EHV charges'!$A:$O,9,FALSE)=0,"",VLOOKUP($A212,'Annex 2 EHV charges'!$A:$O,9,FALSE)),"")</f>
        <v/>
      </c>
      <c r="G212" s="95" t="str">
        <f>IFERROR(IF(VLOOKUP($A212,'Annex 2 EHV charges'!$A:$O,10,FALSE)=0,"",VLOOKUP($A212,'Annex 2 EHV charges'!$A:$O,10,FALSE)),"")</f>
        <v/>
      </c>
      <c r="H212" s="95" t="str">
        <f>IFERROR(IF(VLOOKUP($A212,'Annex 2 EHV charges'!$A:$O,11,FALSE)=0,"",VLOOKUP($A212,'Annex 2 EHV charges'!$A:$O,11,FALSE)),"")</f>
        <v/>
      </c>
    </row>
    <row r="213" spans="1:8" x14ac:dyDescent="0.25">
      <c r="A213" s="88" t="str">
        <f t="array" ref="A213">IFERROR(INDEX('Annex 2 EHV charges'!$A$11:$A$260, MATCH(0, IF(ISBLANK('Annex 2 EHV charges'!$A$11:$A$260),1, COUNTIF(A$4:$A212, 'Annex 2 EHV charges'!$A$11:$A$260)), 0)),"")</f>
        <v/>
      </c>
      <c r="B213" s="88" t="str">
        <f>IF($A213="","",VLOOKUP($A213,'Annex 2 EHV charges'!$A:$O,2,0))</f>
        <v/>
      </c>
      <c r="C213" s="89" t="str">
        <f>IF($A213="","",VLOOKUP($A213,'Annex 2 EHV charges'!$A:$O,3,0))</f>
        <v/>
      </c>
      <c r="D213" s="88" t="str">
        <f>IF($A213="","",VLOOKUP($A213,'Annex 2 EHV charges'!$A:$O,7,0))</f>
        <v/>
      </c>
      <c r="E213" s="93" t="str">
        <f>IFERROR(IF(VLOOKUP($A213,'Annex 2 EHV charges'!$A:$O,8,FALSE)=0,"",VLOOKUP($A213,'Annex 2 EHV charges'!$A:$O,8,FALSE)),"")</f>
        <v/>
      </c>
      <c r="F213" s="94" t="str">
        <f>IFERROR(IF(VLOOKUP($A213,'Annex 2 EHV charges'!$A:$O,9,FALSE)=0,"",VLOOKUP($A213,'Annex 2 EHV charges'!$A:$O,9,FALSE)),"")</f>
        <v/>
      </c>
      <c r="G213" s="95" t="str">
        <f>IFERROR(IF(VLOOKUP($A213,'Annex 2 EHV charges'!$A:$O,10,FALSE)=0,"",VLOOKUP($A213,'Annex 2 EHV charges'!$A:$O,10,FALSE)),"")</f>
        <v/>
      </c>
      <c r="H213" s="95" t="str">
        <f>IFERROR(IF(VLOOKUP($A213,'Annex 2 EHV charges'!$A:$O,11,FALSE)=0,"",VLOOKUP($A213,'Annex 2 EHV charges'!$A:$O,11,FALSE)),"")</f>
        <v/>
      </c>
    </row>
    <row r="214" spans="1:8" x14ac:dyDescent="0.25">
      <c r="A214" s="88" t="str">
        <f t="array" ref="A214">IFERROR(INDEX('Annex 2 EHV charges'!$A$11:$A$260, MATCH(0, IF(ISBLANK('Annex 2 EHV charges'!$A$11:$A$260),1, COUNTIF(A$4:$A213, 'Annex 2 EHV charges'!$A$11:$A$260)), 0)),"")</f>
        <v/>
      </c>
      <c r="B214" s="88" t="str">
        <f>IF($A214="","",VLOOKUP($A214,'Annex 2 EHV charges'!$A:$O,2,0))</f>
        <v/>
      </c>
      <c r="C214" s="89" t="str">
        <f>IF($A214="","",VLOOKUP($A214,'Annex 2 EHV charges'!$A:$O,3,0))</f>
        <v/>
      </c>
      <c r="D214" s="88" t="str">
        <f>IF($A214="","",VLOOKUP($A214,'Annex 2 EHV charges'!$A:$O,7,0))</f>
        <v/>
      </c>
      <c r="E214" s="93" t="str">
        <f>IFERROR(IF(VLOOKUP($A214,'Annex 2 EHV charges'!$A:$O,8,FALSE)=0,"",VLOOKUP($A214,'Annex 2 EHV charges'!$A:$O,8,FALSE)),"")</f>
        <v/>
      </c>
      <c r="F214" s="94" t="str">
        <f>IFERROR(IF(VLOOKUP($A214,'Annex 2 EHV charges'!$A:$O,9,FALSE)=0,"",VLOOKUP($A214,'Annex 2 EHV charges'!$A:$O,9,FALSE)),"")</f>
        <v/>
      </c>
      <c r="G214" s="95" t="str">
        <f>IFERROR(IF(VLOOKUP($A214,'Annex 2 EHV charges'!$A:$O,10,FALSE)=0,"",VLOOKUP($A214,'Annex 2 EHV charges'!$A:$O,10,FALSE)),"")</f>
        <v/>
      </c>
      <c r="H214" s="95" t="str">
        <f>IFERROR(IF(VLOOKUP($A214,'Annex 2 EHV charges'!$A:$O,11,FALSE)=0,"",VLOOKUP($A214,'Annex 2 EHV charges'!$A:$O,11,FALSE)),"")</f>
        <v/>
      </c>
    </row>
    <row r="215" spans="1:8" x14ac:dyDescent="0.25">
      <c r="A215" s="88" t="str">
        <f t="array" ref="A215">IFERROR(INDEX('Annex 2 EHV charges'!$A$11:$A$260, MATCH(0, IF(ISBLANK('Annex 2 EHV charges'!$A$11:$A$260),1, COUNTIF(A$4:$A214, 'Annex 2 EHV charges'!$A$11:$A$260)), 0)),"")</f>
        <v/>
      </c>
      <c r="B215" s="88" t="str">
        <f>IF($A215="","",VLOOKUP($A215,'Annex 2 EHV charges'!$A:$O,2,0))</f>
        <v/>
      </c>
      <c r="C215" s="89" t="str">
        <f>IF($A215="","",VLOOKUP($A215,'Annex 2 EHV charges'!$A:$O,3,0))</f>
        <v/>
      </c>
      <c r="D215" s="88" t="str">
        <f>IF($A215="","",VLOOKUP($A215,'Annex 2 EHV charges'!$A:$O,7,0))</f>
        <v/>
      </c>
      <c r="E215" s="93" t="str">
        <f>IFERROR(IF(VLOOKUP($A215,'Annex 2 EHV charges'!$A:$O,8,FALSE)=0,"",VLOOKUP($A215,'Annex 2 EHV charges'!$A:$O,8,FALSE)),"")</f>
        <v/>
      </c>
      <c r="F215" s="94" t="str">
        <f>IFERROR(IF(VLOOKUP($A215,'Annex 2 EHV charges'!$A:$O,9,FALSE)=0,"",VLOOKUP($A215,'Annex 2 EHV charges'!$A:$O,9,FALSE)),"")</f>
        <v/>
      </c>
      <c r="G215" s="95" t="str">
        <f>IFERROR(IF(VLOOKUP($A215,'Annex 2 EHV charges'!$A:$O,10,FALSE)=0,"",VLOOKUP($A215,'Annex 2 EHV charges'!$A:$O,10,FALSE)),"")</f>
        <v/>
      </c>
      <c r="H215" s="95" t="str">
        <f>IFERROR(IF(VLOOKUP($A215,'Annex 2 EHV charges'!$A:$O,11,FALSE)=0,"",VLOOKUP($A215,'Annex 2 EHV charges'!$A:$O,11,FALSE)),"")</f>
        <v/>
      </c>
    </row>
    <row r="216" spans="1:8" x14ac:dyDescent="0.25">
      <c r="A216" s="88" t="str">
        <f t="array" ref="A216">IFERROR(INDEX('Annex 2 EHV charges'!$A$11:$A$260, MATCH(0, IF(ISBLANK('Annex 2 EHV charges'!$A$11:$A$260),1, COUNTIF(A$4:$A215, 'Annex 2 EHV charges'!$A$11:$A$260)), 0)),"")</f>
        <v/>
      </c>
      <c r="B216" s="88" t="str">
        <f>IF($A216="","",VLOOKUP($A216,'Annex 2 EHV charges'!$A:$O,2,0))</f>
        <v/>
      </c>
      <c r="C216" s="89" t="str">
        <f>IF($A216="","",VLOOKUP($A216,'Annex 2 EHV charges'!$A:$O,3,0))</f>
        <v/>
      </c>
      <c r="D216" s="88" t="str">
        <f>IF($A216="","",VLOOKUP($A216,'Annex 2 EHV charges'!$A:$O,7,0))</f>
        <v/>
      </c>
      <c r="E216" s="93" t="str">
        <f>IFERROR(IF(VLOOKUP($A216,'Annex 2 EHV charges'!$A:$O,8,FALSE)=0,"",VLOOKUP($A216,'Annex 2 EHV charges'!$A:$O,8,FALSE)),"")</f>
        <v/>
      </c>
      <c r="F216" s="94" t="str">
        <f>IFERROR(IF(VLOOKUP($A216,'Annex 2 EHV charges'!$A:$O,9,FALSE)=0,"",VLOOKUP($A216,'Annex 2 EHV charges'!$A:$O,9,FALSE)),"")</f>
        <v/>
      </c>
      <c r="G216" s="95" t="str">
        <f>IFERROR(IF(VLOOKUP($A216,'Annex 2 EHV charges'!$A:$O,10,FALSE)=0,"",VLOOKUP($A216,'Annex 2 EHV charges'!$A:$O,10,FALSE)),"")</f>
        <v/>
      </c>
      <c r="H216" s="95" t="str">
        <f>IFERROR(IF(VLOOKUP($A216,'Annex 2 EHV charges'!$A:$O,11,FALSE)=0,"",VLOOKUP($A216,'Annex 2 EHV charges'!$A:$O,11,FALSE)),"")</f>
        <v/>
      </c>
    </row>
    <row r="217" spans="1:8" x14ac:dyDescent="0.25">
      <c r="A217" s="88" t="str">
        <f t="array" ref="A217">IFERROR(INDEX('Annex 2 EHV charges'!$A$11:$A$260, MATCH(0, IF(ISBLANK('Annex 2 EHV charges'!$A$11:$A$260),1, COUNTIF(A$4:$A216, 'Annex 2 EHV charges'!$A$11:$A$260)), 0)),"")</f>
        <v/>
      </c>
      <c r="B217" s="88" t="str">
        <f>IF($A217="","",VLOOKUP($A217,'Annex 2 EHV charges'!$A:$O,2,0))</f>
        <v/>
      </c>
      <c r="C217" s="89" t="str">
        <f>IF($A217="","",VLOOKUP($A217,'Annex 2 EHV charges'!$A:$O,3,0))</f>
        <v/>
      </c>
      <c r="D217" s="88" t="str">
        <f>IF($A217="","",VLOOKUP($A217,'Annex 2 EHV charges'!$A:$O,7,0))</f>
        <v/>
      </c>
      <c r="E217" s="93" t="str">
        <f>IFERROR(IF(VLOOKUP($A217,'Annex 2 EHV charges'!$A:$O,8,FALSE)=0,"",VLOOKUP($A217,'Annex 2 EHV charges'!$A:$O,8,FALSE)),"")</f>
        <v/>
      </c>
      <c r="F217" s="94" t="str">
        <f>IFERROR(IF(VLOOKUP($A217,'Annex 2 EHV charges'!$A:$O,9,FALSE)=0,"",VLOOKUP($A217,'Annex 2 EHV charges'!$A:$O,9,FALSE)),"")</f>
        <v/>
      </c>
      <c r="G217" s="95" t="str">
        <f>IFERROR(IF(VLOOKUP($A217,'Annex 2 EHV charges'!$A:$O,10,FALSE)=0,"",VLOOKUP($A217,'Annex 2 EHV charges'!$A:$O,10,FALSE)),"")</f>
        <v/>
      </c>
      <c r="H217" s="95" t="str">
        <f>IFERROR(IF(VLOOKUP($A217,'Annex 2 EHV charges'!$A:$O,11,FALSE)=0,"",VLOOKUP($A217,'Annex 2 EHV charges'!$A:$O,11,FALSE)),"")</f>
        <v/>
      </c>
    </row>
    <row r="218" spans="1:8" x14ac:dyDescent="0.25">
      <c r="A218" s="88" t="str">
        <f t="array" ref="A218">IFERROR(INDEX('Annex 2 EHV charges'!$A$11:$A$260, MATCH(0, IF(ISBLANK('Annex 2 EHV charges'!$A$11:$A$260),1, COUNTIF(A$4:$A217, 'Annex 2 EHV charges'!$A$11:$A$260)), 0)),"")</f>
        <v/>
      </c>
      <c r="B218" s="88" t="str">
        <f>IF($A218="","",VLOOKUP($A218,'Annex 2 EHV charges'!$A:$O,2,0))</f>
        <v/>
      </c>
      <c r="C218" s="89" t="str">
        <f>IF($A218="","",VLOOKUP($A218,'Annex 2 EHV charges'!$A:$O,3,0))</f>
        <v/>
      </c>
      <c r="D218" s="88" t="str">
        <f>IF($A218="","",VLOOKUP($A218,'Annex 2 EHV charges'!$A:$O,7,0))</f>
        <v/>
      </c>
      <c r="E218" s="93" t="str">
        <f>IFERROR(IF(VLOOKUP($A218,'Annex 2 EHV charges'!$A:$O,8,FALSE)=0,"",VLOOKUP($A218,'Annex 2 EHV charges'!$A:$O,8,FALSE)),"")</f>
        <v/>
      </c>
      <c r="F218" s="94" t="str">
        <f>IFERROR(IF(VLOOKUP($A218,'Annex 2 EHV charges'!$A:$O,9,FALSE)=0,"",VLOOKUP($A218,'Annex 2 EHV charges'!$A:$O,9,FALSE)),"")</f>
        <v/>
      </c>
      <c r="G218" s="95" t="str">
        <f>IFERROR(IF(VLOOKUP($A218,'Annex 2 EHV charges'!$A:$O,10,FALSE)=0,"",VLOOKUP($A218,'Annex 2 EHV charges'!$A:$O,10,FALSE)),"")</f>
        <v/>
      </c>
      <c r="H218" s="95" t="str">
        <f>IFERROR(IF(VLOOKUP($A218,'Annex 2 EHV charges'!$A:$O,11,FALSE)=0,"",VLOOKUP($A218,'Annex 2 EHV charges'!$A:$O,11,FALSE)),"")</f>
        <v/>
      </c>
    </row>
    <row r="219" spans="1:8" x14ac:dyDescent="0.25">
      <c r="A219" s="88" t="str">
        <f t="array" ref="A219">IFERROR(INDEX('Annex 2 EHV charges'!$A$11:$A$260, MATCH(0, IF(ISBLANK('Annex 2 EHV charges'!$A$11:$A$260),1, COUNTIF(A$4:$A218, 'Annex 2 EHV charges'!$A$11:$A$260)), 0)),"")</f>
        <v/>
      </c>
      <c r="B219" s="88" t="str">
        <f>IF($A219="","",VLOOKUP($A219,'Annex 2 EHV charges'!$A:$O,2,0))</f>
        <v/>
      </c>
      <c r="C219" s="89" t="str">
        <f>IF($A219="","",VLOOKUP($A219,'Annex 2 EHV charges'!$A:$O,3,0))</f>
        <v/>
      </c>
      <c r="D219" s="88" t="str">
        <f>IF($A219="","",VLOOKUP($A219,'Annex 2 EHV charges'!$A:$O,7,0))</f>
        <v/>
      </c>
      <c r="E219" s="93" t="str">
        <f>IFERROR(IF(VLOOKUP($A219,'Annex 2 EHV charges'!$A:$O,8,FALSE)=0,"",VLOOKUP($A219,'Annex 2 EHV charges'!$A:$O,8,FALSE)),"")</f>
        <v/>
      </c>
      <c r="F219" s="94" t="str">
        <f>IFERROR(IF(VLOOKUP($A219,'Annex 2 EHV charges'!$A:$O,9,FALSE)=0,"",VLOOKUP($A219,'Annex 2 EHV charges'!$A:$O,9,FALSE)),"")</f>
        <v/>
      </c>
      <c r="G219" s="95" t="str">
        <f>IFERROR(IF(VLOOKUP($A219,'Annex 2 EHV charges'!$A:$O,10,FALSE)=0,"",VLOOKUP($A219,'Annex 2 EHV charges'!$A:$O,10,FALSE)),"")</f>
        <v/>
      </c>
      <c r="H219" s="95" t="str">
        <f>IFERROR(IF(VLOOKUP($A219,'Annex 2 EHV charges'!$A:$O,11,FALSE)=0,"",VLOOKUP($A219,'Annex 2 EHV charges'!$A:$O,11,FALSE)),"")</f>
        <v/>
      </c>
    </row>
    <row r="220" spans="1:8" x14ac:dyDescent="0.25">
      <c r="A220" s="88" t="str">
        <f t="array" ref="A220">IFERROR(INDEX('Annex 2 EHV charges'!$A$11:$A$260, MATCH(0, IF(ISBLANK('Annex 2 EHV charges'!$A$11:$A$260),1, COUNTIF(A$4:$A219, 'Annex 2 EHV charges'!$A$11:$A$260)), 0)),"")</f>
        <v/>
      </c>
      <c r="B220" s="88" t="str">
        <f>IF($A220="","",VLOOKUP($A220,'Annex 2 EHV charges'!$A:$O,2,0))</f>
        <v/>
      </c>
      <c r="C220" s="89" t="str">
        <f>IF($A220="","",VLOOKUP($A220,'Annex 2 EHV charges'!$A:$O,3,0))</f>
        <v/>
      </c>
      <c r="D220" s="88" t="str">
        <f>IF($A220="","",VLOOKUP($A220,'Annex 2 EHV charges'!$A:$O,7,0))</f>
        <v/>
      </c>
      <c r="E220" s="93" t="str">
        <f>IFERROR(IF(VLOOKUP($A220,'Annex 2 EHV charges'!$A:$O,8,FALSE)=0,"",VLOOKUP($A220,'Annex 2 EHV charges'!$A:$O,8,FALSE)),"")</f>
        <v/>
      </c>
      <c r="F220" s="94" t="str">
        <f>IFERROR(IF(VLOOKUP($A220,'Annex 2 EHV charges'!$A:$O,9,FALSE)=0,"",VLOOKUP($A220,'Annex 2 EHV charges'!$A:$O,9,FALSE)),"")</f>
        <v/>
      </c>
      <c r="G220" s="95" t="str">
        <f>IFERROR(IF(VLOOKUP($A220,'Annex 2 EHV charges'!$A:$O,10,FALSE)=0,"",VLOOKUP($A220,'Annex 2 EHV charges'!$A:$O,10,FALSE)),"")</f>
        <v/>
      </c>
      <c r="H220" s="95" t="str">
        <f>IFERROR(IF(VLOOKUP($A220,'Annex 2 EHV charges'!$A:$O,11,FALSE)=0,"",VLOOKUP($A220,'Annex 2 EHV charges'!$A:$O,11,FALSE)),"")</f>
        <v/>
      </c>
    </row>
    <row r="221" spans="1:8" x14ac:dyDescent="0.25">
      <c r="A221" s="88" t="str">
        <f t="array" ref="A221">IFERROR(INDEX('Annex 2 EHV charges'!$A$11:$A$260, MATCH(0, IF(ISBLANK('Annex 2 EHV charges'!$A$11:$A$260),1, COUNTIF(A$4:$A220, 'Annex 2 EHV charges'!$A$11:$A$260)), 0)),"")</f>
        <v/>
      </c>
      <c r="B221" s="88" t="str">
        <f>IF($A221="","",VLOOKUP($A221,'Annex 2 EHV charges'!$A:$O,2,0))</f>
        <v/>
      </c>
      <c r="C221" s="89" t="str">
        <f>IF($A221="","",VLOOKUP($A221,'Annex 2 EHV charges'!$A:$O,3,0))</f>
        <v/>
      </c>
      <c r="D221" s="88" t="str">
        <f>IF($A221="","",VLOOKUP($A221,'Annex 2 EHV charges'!$A:$O,7,0))</f>
        <v/>
      </c>
      <c r="E221" s="93" t="str">
        <f>IFERROR(IF(VLOOKUP($A221,'Annex 2 EHV charges'!$A:$O,8,FALSE)=0,"",VLOOKUP($A221,'Annex 2 EHV charges'!$A:$O,8,FALSE)),"")</f>
        <v/>
      </c>
      <c r="F221" s="94" t="str">
        <f>IFERROR(IF(VLOOKUP($A221,'Annex 2 EHV charges'!$A:$O,9,FALSE)=0,"",VLOOKUP($A221,'Annex 2 EHV charges'!$A:$O,9,FALSE)),"")</f>
        <v/>
      </c>
      <c r="G221" s="95" t="str">
        <f>IFERROR(IF(VLOOKUP($A221,'Annex 2 EHV charges'!$A:$O,10,FALSE)=0,"",VLOOKUP($A221,'Annex 2 EHV charges'!$A:$O,10,FALSE)),"")</f>
        <v/>
      </c>
      <c r="H221" s="95" t="str">
        <f>IFERROR(IF(VLOOKUP($A221,'Annex 2 EHV charges'!$A:$O,11,FALSE)=0,"",VLOOKUP($A221,'Annex 2 EHV charges'!$A:$O,11,FALSE)),"")</f>
        <v/>
      </c>
    </row>
    <row r="222" spans="1:8" x14ac:dyDescent="0.25">
      <c r="A222" s="88" t="str">
        <f t="array" ref="A222">IFERROR(INDEX('Annex 2 EHV charges'!$A$11:$A$260, MATCH(0, IF(ISBLANK('Annex 2 EHV charges'!$A$11:$A$260),1, COUNTIF(A$4:$A221, 'Annex 2 EHV charges'!$A$11:$A$260)), 0)),"")</f>
        <v/>
      </c>
      <c r="B222" s="88" t="str">
        <f>IF($A222="","",VLOOKUP($A222,'Annex 2 EHV charges'!$A:$O,2,0))</f>
        <v/>
      </c>
      <c r="C222" s="89" t="str">
        <f>IF($A222="","",VLOOKUP($A222,'Annex 2 EHV charges'!$A:$O,3,0))</f>
        <v/>
      </c>
      <c r="D222" s="88" t="str">
        <f>IF($A222="","",VLOOKUP($A222,'Annex 2 EHV charges'!$A:$O,7,0))</f>
        <v/>
      </c>
      <c r="E222" s="93" t="str">
        <f>IFERROR(IF(VLOOKUP($A222,'Annex 2 EHV charges'!$A:$O,8,FALSE)=0,"",VLOOKUP($A222,'Annex 2 EHV charges'!$A:$O,8,FALSE)),"")</f>
        <v/>
      </c>
      <c r="F222" s="94" t="str">
        <f>IFERROR(IF(VLOOKUP($A222,'Annex 2 EHV charges'!$A:$O,9,FALSE)=0,"",VLOOKUP($A222,'Annex 2 EHV charges'!$A:$O,9,FALSE)),"")</f>
        <v/>
      </c>
      <c r="G222" s="95" t="str">
        <f>IFERROR(IF(VLOOKUP($A222,'Annex 2 EHV charges'!$A:$O,10,FALSE)=0,"",VLOOKUP($A222,'Annex 2 EHV charges'!$A:$O,10,FALSE)),"")</f>
        <v/>
      </c>
      <c r="H222" s="95" t="str">
        <f>IFERROR(IF(VLOOKUP($A222,'Annex 2 EHV charges'!$A:$O,11,FALSE)=0,"",VLOOKUP($A222,'Annex 2 EHV charges'!$A:$O,11,FALSE)),"")</f>
        <v/>
      </c>
    </row>
    <row r="223" spans="1:8" x14ac:dyDescent="0.25">
      <c r="A223" s="88" t="str">
        <f t="array" ref="A223">IFERROR(INDEX('Annex 2 EHV charges'!$A$11:$A$260, MATCH(0, IF(ISBLANK('Annex 2 EHV charges'!$A$11:$A$260),1, COUNTIF(A$4:$A222, 'Annex 2 EHV charges'!$A$11:$A$260)), 0)),"")</f>
        <v/>
      </c>
      <c r="B223" s="88" t="str">
        <f>IF($A223="","",VLOOKUP($A223,'Annex 2 EHV charges'!$A:$O,2,0))</f>
        <v/>
      </c>
      <c r="C223" s="89" t="str">
        <f>IF($A223="","",VLOOKUP($A223,'Annex 2 EHV charges'!$A:$O,3,0))</f>
        <v/>
      </c>
      <c r="D223" s="88" t="str">
        <f>IF($A223="","",VLOOKUP($A223,'Annex 2 EHV charges'!$A:$O,7,0))</f>
        <v/>
      </c>
      <c r="E223" s="93" t="str">
        <f>IFERROR(IF(VLOOKUP($A223,'Annex 2 EHV charges'!$A:$O,8,FALSE)=0,"",VLOOKUP($A223,'Annex 2 EHV charges'!$A:$O,8,FALSE)),"")</f>
        <v/>
      </c>
      <c r="F223" s="94" t="str">
        <f>IFERROR(IF(VLOOKUP($A223,'Annex 2 EHV charges'!$A:$O,9,FALSE)=0,"",VLOOKUP($A223,'Annex 2 EHV charges'!$A:$O,9,FALSE)),"")</f>
        <v/>
      </c>
      <c r="G223" s="95" t="str">
        <f>IFERROR(IF(VLOOKUP($A223,'Annex 2 EHV charges'!$A:$O,10,FALSE)=0,"",VLOOKUP($A223,'Annex 2 EHV charges'!$A:$O,10,FALSE)),"")</f>
        <v/>
      </c>
      <c r="H223" s="95" t="str">
        <f>IFERROR(IF(VLOOKUP($A223,'Annex 2 EHV charges'!$A:$O,11,FALSE)=0,"",VLOOKUP($A223,'Annex 2 EHV charges'!$A:$O,11,FALSE)),"")</f>
        <v/>
      </c>
    </row>
    <row r="224" spans="1:8" x14ac:dyDescent="0.25">
      <c r="A224" s="88" t="str">
        <f t="array" ref="A224">IFERROR(INDEX('Annex 2 EHV charges'!$A$11:$A$260, MATCH(0, IF(ISBLANK('Annex 2 EHV charges'!$A$11:$A$260),1, COUNTIF(A$4:$A223, 'Annex 2 EHV charges'!$A$11:$A$260)), 0)),"")</f>
        <v/>
      </c>
      <c r="B224" s="88" t="str">
        <f>IF($A224="","",VLOOKUP($A224,'Annex 2 EHV charges'!$A:$O,2,0))</f>
        <v/>
      </c>
      <c r="C224" s="89" t="str">
        <f>IF($A224="","",VLOOKUP($A224,'Annex 2 EHV charges'!$A:$O,3,0))</f>
        <v/>
      </c>
      <c r="D224" s="88" t="str">
        <f>IF($A224="","",VLOOKUP($A224,'Annex 2 EHV charges'!$A:$O,7,0))</f>
        <v/>
      </c>
      <c r="E224" s="93" t="str">
        <f>IFERROR(IF(VLOOKUP($A224,'Annex 2 EHV charges'!$A:$O,8,FALSE)=0,"",VLOOKUP($A224,'Annex 2 EHV charges'!$A:$O,8,FALSE)),"")</f>
        <v/>
      </c>
      <c r="F224" s="94" t="str">
        <f>IFERROR(IF(VLOOKUP($A224,'Annex 2 EHV charges'!$A:$O,9,FALSE)=0,"",VLOOKUP($A224,'Annex 2 EHV charges'!$A:$O,9,FALSE)),"")</f>
        <v/>
      </c>
      <c r="G224" s="95" t="str">
        <f>IFERROR(IF(VLOOKUP($A224,'Annex 2 EHV charges'!$A:$O,10,FALSE)=0,"",VLOOKUP($A224,'Annex 2 EHV charges'!$A:$O,10,FALSE)),"")</f>
        <v/>
      </c>
      <c r="H224" s="95" t="str">
        <f>IFERROR(IF(VLOOKUP($A224,'Annex 2 EHV charges'!$A:$O,11,FALSE)=0,"",VLOOKUP($A224,'Annex 2 EHV charges'!$A:$O,11,FALSE)),"")</f>
        <v/>
      </c>
    </row>
    <row r="225" spans="1:8" x14ac:dyDescent="0.25">
      <c r="A225" s="88" t="str">
        <f t="array" ref="A225">IFERROR(INDEX('Annex 2 EHV charges'!$A$11:$A$260, MATCH(0, IF(ISBLANK('Annex 2 EHV charges'!$A$11:$A$260),1, COUNTIF(A$4:$A224, 'Annex 2 EHV charges'!$A$11:$A$260)), 0)),"")</f>
        <v/>
      </c>
      <c r="B225" s="88" t="str">
        <f>IF($A225="","",VLOOKUP($A225,'Annex 2 EHV charges'!$A:$O,2,0))</f>
        <v/>
      </c>
      <c r="C225" s="89" t="str">
        <f>IF($A225="","",VLOOKUP($A225,'Annex 2 EHV charges'!$A:$O,3,0))</f>
        <v/>
      </c>
      <c r="D225" s="88" t="str">
        <f>IF($A225="","",VLOOKUP($A225,'Annex 2 EHV charges'!$A:$O,7,0))</f>
        <v/>
      </c>
      <c r="E225" s="93" t="str">
        <f>IFERROR(IF(VLOOKUP($A225,'Annex 2 EHV charges'!$A:$O,8,FALSE)=0,"",VLOOKUP($A225,'Annex 2 EHV charges'!$A:$O,8,FALSE)),"")</f>
        <v/>
      </c>
      <c r="F225" s="94" t="str">
        <f>IFERROR(IF(VLOOKUP($A225,'Annex 2 EHV charges'!$A:$O,9,FALSE)=0,"",VLOOKUP($A225,'Annex 2 EHV charges'!$A:$O,9,FALSE)),"")</f>
        <v/>
      </c>
      <c r="G225" s="95" t="str">
        <f>IFERROR(IF(VLOOKUP($A225,'Annex 2 EHV charges'!$A:$O,10,FALSE)=0,"",VLOOKUP($A225,'Annex 2 EHV charges'!$A:$O,10,FALSE)),"")</f>
        <v/>
      </c>
      <c r="H225" s="95" t="str">
        <f>IFERROR(IF(VLOOKUP($A225,'Annex 2 EHV charges'!$A:$O,11,FALSE)=0,"",VLOOKUP($A225,'Annex 2 EHV charges'!$A:$O,11,FALSE)),"")</f>
        <v/>
      </c>
    </row>
    <row r="226" spans="1:8" x14ac:dyDescent="0.25">
      <c r="A226" s="88" t="str">
        <f t="array" ref="A226">IFERROR(INDEX('Annex 2 EHV charges'!$A$11:$A$260, MATCH(0, IF(ISBLANK('Annex 2 EHV charges'!$A$11:$A$260),1, COUNTIF(A$4:$A225, 'Annex 2 EHV charges'!$A$11:$A$260)), 0)),"")</f>
        <v/>
      </c>
      <c r="B226" s="88" t="str">
        <f>IF($A226="","",VLOOKUP($A226,'Annex 2 EHV charges'!$A:$O,2,0))</f>
        <v/>
      </c>
      <c r="C226" s="89" t="str">
        <f>IF($A226="","",VLOOKUP($A226,'Annex 2 EHV charges'!$A:$O,3,0))</f>
        <v/>
      </c>
      <c r="D226" s="88" t="str">
        <f>IF($A226="","",VLOOKUP($A226,'Annex 2 EHV charges'!$A:$O,7,0))</f>
        <v/>
      </c>
      <c r="E226" s="93" t="str">
        <f>IFERROR(IF(VLOOKUP($A226,'Annex 2 EHV charges'!$A:$O,8,FALSE)=0,"",VLOOKUP($A226,'Annex 2 EHV charges'!$A:$O,8,FALSE)),"")</f>
        <v/>
      </c>
      <c r="F226" s="94" t="str">
        <f>IFERROR(IF(VLOOKUP($A226,'Annex 2 EHV charges'!$A:$O,9,FALSE)=0,"",VLOOKUP($A226,'Annex 2 EHV charges'!$A:$O,9,FALSE)),"")</f>
        <v/>
      </c>
      <c r="G226" s="95" t="str">
        <f>IFERROR(IF(VLOOKUP($A226,'Annex 2 EHV charges'!$A:$O,10,FALSE)=0,"",VLOOKUP($A226,'Annex 2 EHV charges'!$A:$O,10,FALSE)),"")</f>
        <v/>
      </c>
      <c r="H226" s="95" t="str">
        <f>IFERROR(IF(VLOOKUP($A226,'Annex 2 EHV charges'!$A:$O,11,FALSE)=0,"",VLOOKUP($A226,'Annex 2 EHV charges'!$A:$O,11,FALSE)),"")</f>
        <v/>
      </c>
    </row>
    <row r="227" spans="1:8" x14ac:dyDescent="0.25">
      <c r="A227" s="88" t="str">
        <f t="array" ref="A227">IFERROR(INDEX('Annex 2 EHV charges'!$A$11:$A$260, MATCH(0, IF(ISBLANK('Annex 2 EHV charges'!$A$11:$A$260),1, COUNTIF(A$4:$A226, 'Annex 2 EHV charges'!$A$11:$A$260)), 0)),"")</f>
        <v/>
      </c>
      <c r="B227" s="88" t="str">
        <f>IF($A227="","",VLOOKUP($A227,'Annex 2 EHV charges'!$A:$O,2,0))</f>
        <v/>
      </c>
      <c r="C227" s="89" t="str">
        <f>IF($A227="","",VLOOKUP($A227,'Annex 2 EHV charges'!$A:$O,3,0))</f>
        <v/>
      </c>
      <c r="D227" s="88" t="str">
        <f>IF($A227="","",VLOOKUP($A227,'Annex 2 EHV charges'!$A:$O,7,0))</f>
        <v/>
      </c>
      <c r="E227" s="93" t="str">
        <f>IFERROR(IF(VLOOKUP($A227,'Annex 2 EHV charges'!$A:$O,8,FALSE)=0,"",VLOOKUP($A227,'Annex 2 EHV charges'!$A:$O,8,FALSE)),"")</f>
        <v/>
      </c>
      <c r="F227" s="94" t="str">
        <f>IFERROR(IF(VLOOKUP($A227,'Annex 2 EHV charges'!$A:$O,9,FALSE)=0,"",VLOOKUP($A227,'Annex 2 EHV charges'!$A:$O,9,FALSE)),"")</f>
        <v/>
      </c>
      <c r="G227" s="95" t="str">
        <f>IFERROR(IF(VLOOKUP($A227,'Annex 2 EHV charges'!$A:$O,10,FALSE)=0,"",VLOOKUP($A227,'Annex 2 EHV charges'!$A:$O,10,FALSE)),"")</f>
        <v/>
      </c>
      <c r="H227" s="95" t="str">
        <f>IFERROR(IF(VLOOKUP($A227,'Annex 2 EHV charges'!$A:$O,11,FALSE)=0,"",VLOOKUP($A227,'Annex 2 EHV charges'!$A:$O,11,FALSE)),"")</f>
        <v/>
      </c>
    </row>
    <row r="228" spans="1:8" x14ac:dyDescent="0.25">
      <c r="A228" s="88" t="str">
        <f t="array" ref="A228">IFERROR(INDEX('Annex 2 EHV charges'!$A$11:$A$260, MATCH(0, IF(ISBLANK('Annex 2 EHV charges'!$A$11:$A$260),1, COUNTIF(A$4:$A227, 'Annex 2 EHV charges'!$A$11:$A$260)), 0)),"")</f>
        <v/>
      </c>
      <c r="B228" s="88" t="str">
        <f>IF($A228="","",VLOOKUP($A228,'Annex 2 EHV charges'!$A:$O,2,0))</f>
        <v/>
      </c>
      <c r="C228" s="89" t="str">
        <f>IF($A228="","",VLOOKUP($A228,'Annex 2 EHV charges'!$A:$O,3,0))</f>
        <v/>
      </c>
      <c r="D228" s="88" t="str">
        <f>IF($A228="","",VLOOKUP($A228,'Annex 2 EHV charges'!$A:$O,7,0))</f>
        <v/>
      </c>
      <c r="E228" s="93" t="str">
        <f>IFERROR(IF(VLOOKUP($A228,'Annex 2 EHV charges'!$A:$O,8,FALSE)=0,"",VLOOKUP($A228,'Annex 2 EHV charges'!$A:$O,8,FALSE)),"")</f>
        <v/>
      </c>
      <c r="F228" s="94" t="str">
        <f>IFERROR(IF(VLOOKUP($A228,'Annex 2 EHV charges'!$A:$O,9,FALSE)=0,"",VLOOKUP($A228,'Annex 2 EHV charges'!$A:$O,9,FALSE)),"")</f>
        <v/>
      </c>
      <c r="G228" s="95" t="str">
        <f>IFERROR(IF(VLOOKUP($A228,'Annex 2 EHV charges'!$A:$O,10,FALSE)=0,"",VLOOKUP($A228,'Annex 2 EHV charges'!$A:$O,10,FALSE)),"")</f>
        <v/>
      </c>
      <c r="H228" s="95" t="str">
        <f>IFERROR(IF(VLOOKUP($A228,'Annex 2 EHV charges'!$A:$O,11,FALSE)=0,"",VLOOKUP($A228,'Annex 2 EHV charges'!$A:$O,11,FALSE)),"")</f>
        <v/>
      </c>
    </row>
    <row r="229" spans="1:8" x14ac:dyDescent="0.25">
      <c r="A229" s="88" t="str">
        <f t="array" ref="A229">IFERROR(INDEX('Annex 2 EHV charges'!$A$11:$A$260, MATCH(0, IF(ISBLANK('Annex 2 EHV charges'!$A$11:$A$260),1, COUNTIF(A$4:$A228, 'Annex 2 EHV charges'!$A$11:$A$260)), 0)),"")</f>
        <v/>
      </c>
      <c r="B229" s="88" t="str">
        <f>IF($A229="","",VLOOKUP($A229,'Annex 2 EHV charges'!$A:$O,2,0))</f>
        <v/>
      </c>
      <c r="C229" s="89" t="str">
        <f>IF($A229="","",VLOOKUP($A229,'Annex 2 EHV charges'!$A:$O,3,0))</f>
        <v/>
      </c>
      <c r="D229" s="88" t="str">
        <f>IF($A229="","",VLOOKUP($A229,'Annex 2 EHV charges'!$A:$O,7,0))</f>
        <v/>
      </c>
      <c r="E229" s="93" t="str">
        <f>IFERROR(IF(VLOOKUP($A229,'Annex 2 EHV charges'!$A:$O,8,FALSE)=0,"",VLOOKUP($A229,'Annex 2 EHV charges'!$A:$O,8,FALSE)),"")</f>
        <v/>
      </c>
      <c r="F229" s="94" t="str">
        <f>IFERROR(IF(VLOOKUP($A229,'Annex 2 EHV charges'!$A:$O,9,FALSE)=0,"",VLOOKUP($A229,'Annex 2 EHV charges'!$A:$O,9,FALSE)),"")</f>
        <v/>
      </c>
      <c r="G229" s="95" t="str">
        <f>IFERROR(IF(VLOOKUP($A229,'Annex 2 EHV charges'!$A:$O,10,FALSE)=0,"",VLOOKUP($A229,'Annex 2 EHV charges'!$A:$O,10,FALSE)),"")</f>
        <v/>
      </c>
      <c r="H229" s="95" t="str">
        <f>IFERROR(IF(VLOOKUP($A229,'Annex 2 EHV charges'!$A:$O,11,FALSE)=0,"",VLOOKUP($A229,'Annex 2 EHV charges'!$A:$O,11,FALSE)),"")</f>
        <v/>
      </c>
    </row>
    <row r="230" spans="1:8" x14ac:dyDescent="0.25">
      <c r="A230" s="88" t="str">
        <f t="array" ref="A230">IFERROR(INDEX('Annex 2 EHV charges'!$A$11:$A$260, MATCH(0, IF(ISBLANK('Annex 2 EHV charges'!$A$11:$A$260),1, COUNTIF(A$4:$A229, 'Annex 2 EHV charges'!$A$11:$A$260)), 0)),"")</f>
        <v/>
      </c>
      <c r="B230" s="88" t="str">
        <f>IF($A230="","",VLOOKUP($A230,'Annex 2 EHV charges'!$A:$O,2,0))</f>
        <v/>
      </c>
      <c r="C230" s="89" t="str">
        <f>IF($A230="","",VLOOKUP($A230,'Annex 2 EHV charges'!$A:$O,3,0))</f>
        <v/>
      </c>
      <c r="D230" s="88" t="str">
        <f>IF($A230="","",VLOOKUP($A230,'Annex 2 EHV charges'!$A:$O,7,0))</f>
        <v/>
      </c>
      <c r="E230" s="93" t="str">
        <f>IFERROR(IF(VLOOKUP($A230,'Annex 2 EHV charges'!$A:$O,8,FALSE)=0,"",VLOOKUP($A230,'Annex 2 EHV charges'!$A:$O,8,FALSE)),"")</f>
        <v/>
      </c>
      <c r="F230" s="94" t="str">
        <f>IFERROR(IF(VLOOKUP($A230,'Annex 2 EHV charges'!$A:$O,9,FALSE)=0,"",VLOOKUP($A230,'Annex 2 EHV charges'!$A:$O,9,FALSE)),"")</f>
        <v/>
      </c>
      <c r="G230" s="95" t="str">
        <f>IFERROR(IF(VLOOKUP($A230,'Annex 2 EHV charges'!$A:$O,10,FALSE)=0,"",VLOOKUP($A230,'Annex 2 EHV charges'!$A:$O,10,FALSE)),"")</f>
        <v/>
      </c>
      <c r="H230" s="95" t="str">
        <f>IFERROR(IF(VLOOKUP($A230,'Annex 2 EHV charges'!$A:$O,11,FALSE)=0,"",VLOOKUP($A230,'Annex 2 EHV charges'!$A:$O,11,FALSE)),"")</f>
        <v/>
      </c>
    </row>
    <row r="231" spans="1:8" x14ac:dyDescent="0.25">
      <c r="A231" s="88" t="str">
        <f t="array" ref="A231">IFERROR(INDEX('Annex 2 EHV charges'!$A$11:$A$260, MATCH(0, IF(ISBLANK('Annex 2 EHV charges'!$A$11:$A$260),1, COUNTIF(A$4:$A230, 'Annex 2 EHV charges'!$A$11:$A$260)), 0)),"")</f>
        <v/>
      </c>
      <c r="B231" s="88" t="str">
        <f>IF($A231="","",VLOOKUP($A231,'Annex 2 EHV charges'!$A:$O,2,0))</f>
        <v/>
      </c>
      <c r="C231" s="89" t="str">
        <f>IF($A231="","",VLOOKUP($A231,'Annex 2 EHV charges'!$A:$O,3,0))</f>
        <v/>
      </c>
      <c r="D231" s="88" t="str">
        <f>IF($A231="","",VLOOKUP($A231,'Annex 2 EHV charges'!$A:$O,7,0))</f>
        <v/>
      </c>
      <c r="E231" s="93" t="str">
        <f>IFERROR(IF(VLOOKUP($A231,'Annex 2 EHV charges'!$A:$O,8,FALSE)=0,"",VLOOKUP($A231,'Annex 2 EHV charges'!$A:$O,8,FALSE)),"")</f>
        <v/>
      </c>
      <c r="F231" s="94" t="str">
        <f>IFERROR(IF(VLOOKUP($A231,'Annex 2 EHV charges'!$A:$O,9,FALSE)=0,"",VLOOKUP($A231,'Annex 2 EHV charges'!$A:$O,9,FALSE)),"")</f>
        <v/>
      </c>
      <c r="G231" s="95" t="str">
        <f>IFERROR(IF(VLOOKUP($A231,'Annex 2 EHV charges'!$A:$O,10,FALSE)=0,"",VLOOKUP($A231,'Annex 2 EHV charges'!$A:$O,10,FALSE)),"")</f>
        <v/>
      </c>
      <c r="H231" s="95" t="str">
        <f>IFERROR(IF(VLOOKUP($A231,'Annex 2 EHV charges'!$A:$O,11,FALSE)=0,"",VLOOKUP($A231,'Annex 2 EHV charges'!$A:$O,11,FALSE)),"")</f>
        <v/>
      </c>
    </row>
    <row r="232" spans="1:8" x14ac:dyDescent="0.25">
      <c r="A232" s="88" t="str">
        <f t="array" ref="A232">IFERROR(INDEX('Annex 2 EHV charges'!$A$11:$A$260, MATCH(0, IF(ISBLANK('Annex 2 EHV charges'!$A$11:$A$260),1, COUNTIF(A$4:$A231, 'Annex 2 EHV charges'!$A$11:$A$260)), 0)),"")</f>
        <v/>
      </c>
      <c r="B232" s="88" t="str">
        <f>IF($A232="","",VLOOKUP($A232,'Annex 2 EHV charges'!$A:$O,2,0))</f>
        <v/>
      </c>
      <c r="C232" s="89" t="str">
        <f>IF($A232="","",VLOOKUP($A232,'Annex 2 EHV charges'!$A:$O,3,0))</f>
        <v/>
      </c>
      <c r="D232" s="88" t="str">
        <f>IF($A232="","",VLOOKUP($A232,'Annex 2 EHV charges'!$A:$O,7,0))</f>
        <v/>
      </c>
      <c r="E232" s="93" t="str">
        <f>IFERROR(IF(VLOOKUP($A232,'Annex 2 EHV charges'!$A:$O,8,FALSE)=0,"",VLOOKUP($A232,'Annex 2 EHV charges'!$A:$O,8,FALSE)),"")</f>
        <v/>
      </c>
      <c r="F232" s="94" t="str">
        <f>IFERROR(IF(VLOOKUP($A232,'Annex 2 EHV charges'!$A:$O,9,FALSE)=0,"",VLOOKUP($A232,'Annex 2 EHV charges'!$A:$O,9,FALSE)),"")</f>
        <v/>
      </c>
      <c r="G232" s="95" t="str">
        <f>IFERROR(IF(VLOOKUP($A232,'Annex 2 EHV charges'!$A:$O,10,FALSE)=0,"",VLOOKUP($A232,'Annex 2 EHV charges'!$A:$O,10,FALSE)),"")</f>
        <v/>
      </c>
      <c r="H232" s="95" t="str">
        <f>IFERROR(IF(VLOOKUP($A232,'Annex 2 EHV charges'!$A:$O,11,FALSE)=0,"",VLOOKUP($A232,'Annex 2 EHV charges'!$A:$O,11,FALSE)),"")</f>
        <v/>
      </c>
    </row>
    <row r="233" spans="1:8" x14ac:dyDescent="0.25">
      <c r="A233" s="88" t="str">
        <f t="array" ref="A233">IFERROR(INDEX('Annex 2 EHV charges'!$A$11:$A$260, MATCH(0, IF(ISBLANK('Annex 2 EHV charges'!$A$11:$A$260),1, COUNTIF(A$4:$A232, 'Annex 2 EHV charges'!$A$11:$A$260)), 0)),"")</f>
        <v/>
      </c>
      <c r="B233" s="88" t="str">
        <f>IF($A233="","",VLOOKUP($A233,'Annex 2 EHV charges'!$A:$O,2,0))</f>
        <v/>
      </c>
      <c r="C233" s="89" t="str">
        <f>IF($A233="","",VLOOKUP($A233,'Annex 2 EHV charges'!$A:$O,3,0))</f>
        <v/>
      </c>
      <c r="D233" s="88" t="str">
        <f>IF($A233="","",VLOOKUP($A233,'Annex 2 EHV charges'!$A:$O,7,0))</f>
        <v/>
      </c>
      <c r="E233" s="93" t="str">
        <f>IFERROR(IF(VLOOKUP($A233,'Annex 2 EHV charges'!$A:$O,8,FALSE)=0,"",VLOOKUP($A233,'Annex 2 EHV charges'!$A:$O,8,FALSE)),"")</f>
        <v/>
      </c>
      <c r="F233" s="94" t="str">
        <f>IFERROR(IF(VLOOKUP($A233,'Annex 2 EHV charges'!$A:$O,9,FALSE)=0,"",VLOOKUP($A233,'Annex 2 EHV charges'!$A:$O,9,FALSE)),"")</f>
        <v/>
      </c>
      <c r="G233" s="95" t="str">
        <f>IFERROR(IF(VLOOKUP($A233,'Annex 2 EHV charges'!$A:$O,10,FALSE)=0,"",VLOOKUP($A233,'Annex 2 EHV charges'!$A:$O,10,FALSE)),"")</f>
        <v/>
      </c>
      <c r="H233" s="95" t="str">
        <f>IFERROR(IF(VLOOKUP($A233,'Annex 2 EHV charges'!$A:$O,11,FALSE)=0,"",VLOOKUP($A233,'Annex 2 EHV charges'!$A:$O,11,FALSE)),"")</f>
        <v/>
      </c>
    </row>
    <row r="234" spans="1:8" x14ac:dyDescent="0.25">
      <c r="A234" s="88" t="str">
        <f t="array" ref="A234">IFERROR(INDEX('Annex 2 EHV charges'!$A$11:$A$260, MATCH(0, IF(ISBLANK('Annex 2 EHV charges'!$A$11:$A$260),1, COUNTIF(A$4:$A233, 'Annex 2 EHV charges'!$A$11:$A$260)), 0)),"")</f>
        <v/>
      </c>
      <c r="B234" s="88" t="str">
        <f>IF($A234="","",VLOOKUP($A234,'Annex 2 EHV charges'!$A:$O,2,0))</f>
        <v/>
      </c>
      <c r="C234" s="89" t="str">
        <f>IF($A234="","",VLOOKUP($A234,'Annex 2 EHV charges'!$A:$O,3,0))</f>
        <v/>
      </c>
      <c r="D234" s="88" t="str">
        <f>IF($A234="","",VLOOKUP($A234,'Annex 2 EHV charges'!$A:$O,7,0))</f>
        <v/>
      </c>
      <c r="E234" s="93" t="str">
        <f>IFERROR(IF(VLOOKUP($A234,'Annex 2 EHV charges'!$A:$O,8,FALSE)=0,"",VLOOKUP($A234,'Annex 2 EHV charges'!$A:$O,8,FALSE)),"")</f>
        <v/>
      </c>
      <c r="F234" s="94" t="str">
        <f>IFERROR(IF(VLOOKUP($A234,'Annex 2 EHV charges'!$A:$O,9,FALSE)=0,"",VLOOKUP($A234,'Annex 2 EHV charges'!$A:$O,9,FALSE)),"")</f>
        <v/>
      </c>
      <c r="G234" s="95" t="str">
        <f>IFERROR(IF(VLOOKUP($A234,'Annex 2 EHV charges'!$A:$O,10,FALSE)=0,"",VLOOKUP($A234,'Annex 2 EHV charges'!$A:$O,10,FALSE)),"")</f>
        <v/>
      </c>
      <c r="H234" s="95" t="str">
        <f>IFERROR(IF(VLOOKUP($A234,'Annex 2 EHV charges'!$A:$O,11,FALSE)=0,"",VLOOKUP($A234,'Annex 2 EHV charges'!$A:$O,11,FALSE)),"")</f>
        <v/>
      </c>
    </row>
    <row r="235" spans="1:8" x14ac:dyDescent="0.25">
      <c r="A235" s="88" t="str">
        <f t="array" ref="A235">IFERROR(INDEX('Annex 2 EHV charges'!$A$11:$A$260, MATCH(0, IF(ISBLANK('Annex 2 EHV charges'!$A$11:$A$260),1, COUNTIF(A$4:$A234, 'Annex 2 EHV charges'!$A$11:$A$260)), 0)),"")</f>
        <v/>
      </c>
      <c r="B235" s="88" t="str">
        <f>IF($A235="","",VLOOKUP($A235,'Annex 2 EHV charges'!$A:$O,2,0))</f>
        <v/>
      </c>
      <c r="C235" s="89" t="str">
        <f>IF($A235="","",VLOOKUP($A235,'Annex 2 EHV charges'!$A:$O,3,0))</f>
        <v/>
      </c>
      <c r="D235" s="88" t="str">
        <f>IF($A235="","",VLOOKUP($A235,'Annex 2 EHV charges'!$A:$O,7,0))</f>
        <v/>
      </c>
      <c r="E235" s="93" t="str">
        <f>IFERROR(IF(VLOOKUP($A235,'Annex 2 EHV charges'!$A:$O,8,FALSE)=0,"",VLOOKUP($A235,'Annex 2 EHV charges'!$A:$O,8,FALSE)),"")</f>
        <v/>
      </c>
      <c r="F235" s="94" t="str">
        <f>IFERROR(IF(VLOOKUP($A235,'Annex 2 EHV charges'!$A:$O,9,FALSE)=0,"",VLOOKUP($A235,'Annex 2 EHV charges'!$A:$O,9,FALSE)),"")</f>
        <v/>
      </c>
      <c r="G235" s="95" t="str">
        <f>IFERROR(IF(VLOOKUP($A235,'Annex 2 EHV charges'!$A:$O,10,FALSE)=0,"",VLOOKUP($A235,'Annex 2 EHV charges'!$A:$O,10,FALSE)),"")</f>
        <v/>
      </c>
      <c r="H235" s="95" t="str">
        <f>IFERROR(IF(VLOOKUP($A235,'Annex 2 EHV charges'!$A:$O,11,FALSE)=0,"",VLOOKUP($A235,'Annex 2 EHV charges'!$A:$O,11,FALSE)),"")</f>
        <v/>
      </c>
    </row>
    <row r="236" spans="1:8" x14ac:dyDescent="0.25">
      <c r="A236" s="88" t="str">
        <f t="array" ref="A236">IFERROR(INDEX('Annex 2 EHV charges'!$A$11:$A$260, MATCH(0, IF(ISBLANK('Annex 2 EHV charges'!$A$11:$A$260),1, COUNTIF(A$4:$A235, 'Annex 2 EHV charges'!$A$11:$A$260)), 0)),"")</f>
        <v/>
      </c>
      <c r="B236" s="88" t="str">
        <f>IF($A236="","",VLOOKUP($A236,'Annex 2 EHV charges'!$A:$O,2,0))</f>
        <v/>
      </c>
      <c r="C236" s="89" t="str">
        <f>IF($A236="","",VLOOKUP($A236,'Annex 2 EHV charges'!$A:$O,3,0))</f>
        <v/>
      </c>
      <c r="D236" s="88" t="str">
        <f>IF($A236="","",VLOOKUP($A236,'Annex 2 EHV charges'!$A:$O,7,0))</f>
        <v/>
      </c>
      <c r="E236" s="93" t="str">
        <f>IFERROR(IF(VLOOKUP($A236,'Annex 2 EHV charges'!$A:$O,8,FALSE)=0,"",VLOOKUP($A236,'Annex 2 EHV charges'!$A:$O,8,FALSE)),"")</f>
        <v/>
      </c>
      <c r="F236" s="94" t="str">
        <f>IFERROR(IF(VLOOKUP($A236,'Annex 2 EHV charges'!$A:$O,9,FALSE)=0,"",VLOOKUP($A236,'Annex 2 EHV charges'!$A:$O,9,FALSE)),"")</f>
        <v/>
      </c>
      <c r="G236" s="95" t="str">
        <f>IFERROR(IF(VLOOKUP($A236,'Annex 2 EHV charges'!$A:$O,10,FALSE)=0,"",VLOOKUP($A236,'Annex 2 EHV charges'!$A:$O,10,FALSE)),"")</f>
        <v/>
      </c>
      <c r="H236" s="95" t="str">
        <f>IFERROR(IF(VLOOKUP($A236,'Annex 2 EHV charges'!$A:$O,11,FALSE)=0,"",VLOOKUP($A236,'Annex 2 EHV charges'!$A:$O,11,FALSE)),"")</f>
        <v/>
      </c>
    </row>
    <row r="237" spans="1:8" x14ac:dyDescent="0.25">
      <c r="A237" s="88" t="str">
        <f t="array" ref="A237">IFERROR(INDEX('Annex 2 EHV charges'!$A$11:$A$260, MATCH(0, IF(ISBLANK('Annex 2 EHV charges'!$A$11:$A$260),1, COUNTIF(A$4:$A236, 'Annex 2 EHV charges'!$A$11:$A$260)), 0)),"")</f>
        <v/>
      </c>
      <c r="B237" s="88" t="str">
        <f>IF($A237="","",VLOOKUP($A237,'Annex 2 EHV charges'!$A:$O,2,0))</f>
        <v/>
      </c>
      <c r="C237" s="89" t="str">
        <f>IF($A237="","",VLOOKUP($A237,'Annex 2 EHV charges'!$A:$O,3,0))</f>
        <v/>
      </c>
      <c r="D237" s="88" t="str">
        <f>IF($A237="","",VLOOKUP($A237,'Annex 2 EHV charges'!$A:$O,7,0))</f>
        <v/>
      </c>
      <c r="E237" s="93" t="str">
        <f>IFERROR(IF(VLOOKUP($A237,'Annex 2 EHV charges'!$A:$O,8,FALSE)=0,"",VLOOKUP($A237,'Annex 2 EHV charges'!$A:$O,8,FALSE)),"")</f>
        <v/>
      </c>
      <c r="F237" s="94" t="str">
        <f>IFERROR(IF(VLOOKUP($A237,'Annex 2 EHV charges'!$A:$O,9,FALSE)=0,"",VLOOKUP($A237,'Annex 2 EHV charges'!$A:$O,9,FALSE)),"")</f>
        <v/>
      </c>
      <c r="G237" s="95" t="str">
        <f>IFERROR(IF(VLOOKUP($A237,'Annex 2 EHV charges'!$A:$O,10,FALSE)=0,"",VLOOKUP($A237,'Annex 2 EHV charges'!$A:$O,10,FALSE)),"")</f>
        <v/>
      </c>
      <c r="H237" s="95" t="str">
        <f>IFERROR(IF(VLOOKUP($A237,'Annex 2 EHV charges'!$A:$O,11,FALSE)=0,"",VLOOKUP($A237,'Annex 2 EHV charges'!$A:$O,11,FALSE)),"")</f>
        <v/>
      </c>
    </row>
    <row r="238" spans="1:8" x14ac:dyDescent="0.25">
      <c r="A238" s="88" t="str">
        <f t="array" ref="A238">IFERROR(INDEX('Annex 2 EHV charges'!$A$11:$A$260, MATCH(0, IF(ISBLANK('Annex 2 EHV charges'!$A$11:$A$260),1, COUNTIF(A$4:$A237, 'Annex 2 EHV charges'!$A$11:$A$260)), 0)),"")</f>
        <v/>
      </c>
      <c r="B238" s="88" t="str">
        <f>IF($A238="","",VLOOKUP($A238,'Annex 2 EHV charges'!$A:$O,2,0))</f>
        <v/>
      </c>
      <c r="C238" s="89" t="str">
        <f>IF($A238="","",VLOOKUP($A238,'Annex 2 EHV charges'!$A:$O,3,0))</f>
        <v/>
      </c>
      <c r="D238" s="88" t="str">
        <f>IF($A238="","",VLOOKUP($A238,'Annex 2 EHV charges'!$A:$O,7,0))</f>
        <v/>
      </c>
      <c r="E238" s="93" t="str">
        <f>IFERROR(IF(VLOOKUP($A238,'Annex 2 EHV charges'!$A:$O,8,FALSE)=0,"",VLOOKUP($A238,'Annex 2 EHV charges'!$A:$O,8,FALSE)),"")</f>
        <v/>
      </c>
      <c r="F238" s="94" t="str">
        <f>IFERROR(IF(VLOOKUP($A238,'Annex 2 EHV charges'!$A:$O,9,FALSE)=0,"",VLOOKUP($A238,'Annex 2 EHV charges'!$A:$O,9,FALSE)),"")</f>
        <v/>
      </c>
      <c r="G238" s="95" t="str">
        <f>IFERROR(IF(VLOOKUP($A238,'Annex 2 EHV charges'!$A:$O,10,FALSE)=0,"",VLOOKUP($A238,'Annex 2 EHV charges'!$A:$O,10,FALSE)),"")</f>
        <v/>
      </c>
      <c r="H238" s="95" t="str">
        <f>IFERROR(IF(VLOOKUP($A238,'Annex 2 EHV charges'!$A:$O,11,FALSE)=0,"",VLOOKUP($A238,'Annex 2 EHV charges'!$A:$O,11,FALSE)),"")</f>
        <v/>
      </c>
    </row>
    <row r="239" spans="1:8" x14ac:dyDescent="0.25">
      <c r="A239" s="88" t="str">
        <f t="array" ref="A239">IFERROR(INDEX('Annex 2 EHV charges'!$A$11:$A$260, MATCH(0, IF(ISBLANK('Annex 2 EHV charges'!$A$11:$A$260),1, COUNTIF(A$4:$A238, 'Annex 2 EHV charges'!$A$11:$A$260)), 0)),"")</f>
        <v/>
      </c>
      <c r="B239" s="88" t="str">
        <f>IF($A239="","",VLOOKUP($A239,'Annex 2 EHV charges'!$A:$O,2,0))</f>
        <v/>
      </c>
      <c r="C239" s="89" t="str">
        <f>IF($A239="","",VLOOKUP($A239,'Annex 2 EHV charges'!$A:$O,3,0))</f>
        <v/>
      </c>
      <c r="D239" s="88" t="str">
        <f>IF($A239="","",VLOOKUP($A239,'Annex 2 EHV charges'!$A:$O,7,0))</f>
        <v/>
      </c>
      <c r="E239" s="93" t="str">
        <f>IFERROR(IF(VLOOKUP($A239,'Annex 2 EHV charges'!$A:$O,8,FALSE)=0,"",VLOOKUP($A239,'Annex 2 EHV charges'!$A:$O,8,FALSE)),"")</f>
        <v/>
      </c>
      <c r="F239" s="94" t="str">
        <f>IFERROR(IF(VLOOKUP($A239,'Annex 2 EHV charges'!$A:$O,9,FALSE)=0,"",VLOOKUP($A239,'Annex 2 EHV charges'!$A:$O,9,FALSE)),"")</f>
        <v/>
      </c>
      <c r="G239" s="95" t="str">
        <f>IFERROR(IF(VLOOKUP($A239,'Annex 2 EHV charges'!$A:$O,10,FALSE)=0,"",VLOOKUP($A239,'Annex 2 EHV charges'!$A:$O,10,FALSE)),"")</f>
        <v/>
      </c>
      <c r="H239" s="95" t="str">
        <f>IFERROR(IF(VLOOKUP($A239,'Annex 2 EHV charges'!$A:$O,11,FALSE)=0,"",VLOOKUP($A239,'Annex 2 EHV charges'!$A:$O,11,FALSE)),"")</f>
        <v/>
      </c>
    </row>
    <row r="240" spans="1:8" x14ac:dyDescent="0.25">
      <c r="A240" s="88" t="str">
        <f t="array" ref="A240">IFERROR(INDEX('Annex 2 EHV charges'!$A$11:$A$260, MATCH(0, IF(ISBLANK('Annex 2 EHV charges'!$A$11:$A$260),1, COUNTIF(A$4:$A239, 'Annex 2 EHV charges'!$A$11:$A$260)), 0)),"")</f>
        <v/>
      </c>
      <c r="B240" s="88" t="str">
        <f>IF($A240="","",VLOOKUP($A240,'Annex 2 EHV charges'!$A:$O,2,0))</f>
        <v/>
      </c>
      <c r="C240" s="89" t="str">
        <f>IF($A240="","",VLOOKUP($A240,'Annex 2 EHV charges'!$A:$O,3,0))</f>
        <v/>
      </c>
      <c r="D240" s="88" t="str">
        <f>IF($A240="","",VLOOKUP($A240,'Annex 2 EHV charges'!$A:$O,7,0))</f>
        <v/>
      </c>
      <c r="E240" s="93" t="str">
        <f>IFERROR(IF(VLOOKUP($A240,'Annex 2 EHV charges'!$A:$O,8,FALSE)=0,"",VLOOKUP($A240,'Annex 2 EHV charges'!$A:$O,8,FALSE)),"")</f>
        <v/>
      </c>
      <c r="F240" s="94" t="str">
        <f>IFERROR(IF(VLOOKUP($A240,'Annex 2 EHV charges'!$A:$O,9,FALSE)=0,"",VLOOKUP($A240,'Annex 2 EHV charges'!$A:$O,9,FALSE)),"")</f>
        <v/>
      </c>
      <c r="G240" s="95" t="str">
        <f>IFERROR(IF(VLOOKUP($A240,'Annex 2 EHV charges'!$A:$O,10,FALSE)=0,"",VLOOKUP($A240,'Annex 2 EHV charges'!$A:$O,10,FALSE)),"")</f>
        <v/>
      </c>
      <c r="H240" s="95" t="str">
        <f>IFERROR(IF(VLOOKUP($A240,'Annex 2 EHV charges'!$A:$O,11,FALSE)=0,"",VLOOKUP($A240,'Annex 2 EHV charges'!$A:$O,11,FALSE)),"")</f>
        <v/>
      </c>
    </row>
    <row r="241" spans="1:8" x14ac:dyDescent="0.25">
      <c r="A241" s="88" t="str">
        <f t="array" ref="A241">IFERROR(INDEX('Annex 2 EHV charges'!$A$11:$A$260, MATCH(0, IF(ISBLANK('Annex 2 EHV charges'!$A$11:$A$260),1, COUNTIF(A$4:$A240, 'Annex 2 EHV charges'!$A$11:$A$260)), 0)),"")</f>
        <v/>
      </c>
      <c r="B241" s="88" t="str">
        <f>IF($A241="","",VLOOKUP($A241,'Annex 2 EHV charges'!$A:$O,2,0))</f>
        <v/>
      </c>
      <c r="C241" s="89" t="str">
        <f>IF($A241="","",VLOOKUP($A241,'Annex 2 EHV charges'!$A:$O,3,0))</f>
        <v/>
      </c>
      <c r="D241" s="88" t="str">
        <f>IF($A241="","",VLOOKUP($A241,'Annex 2 EHV charges'!$A:$O,7,0))</f>
        <v/>
      </c>
      <c r="E241" s="93" t="str">
        <f>IFERROR(IF(VLOOKUP($A241,'Annex 2 EHV charges'!$A:$O,8,FALSE)=0,"",VLOOKUP($A241,'Annex 2 EHV charges'!$A:$O,8,FALSE)),"")</f>
        <v/>
      </c>
      <c r="F241" s="94" t="str">
        <f>IFERROR(IF(VLOOKUP($A241,'Annex 2 EHV charges'!$A:$O,9,FALSE)=0,"",VLOOKUP($A241,'Annex 2 EHV charges'!$A:$O,9,FALSE)),"")</f>
        <v/>
      </c>
      <c r="G241" s="95" t="str">
        <f>IFERROR(IF(VLOOKUP($A241,'Annex 2 EHV charges'!$A:$O,10,FALSE)=0,"",VLOOKUP($A241,'Annex 2 EHV charges'!$A:$O,10,FALSE)),"")</f>
        <v/>
      </c>
      <c r="H241" s="95" t="str">
        <f>IFERROR(IF(VLOOKUP($A241,'Annex 2 EHV charges'!$A:$O,11,FALSE)=0,"",VLOOKUP($A241,'Annex 2 EHV charges'!$A:$O,11,FALSE)),"")</f>
        <v/>
      </c>
    </row>
    <row r="242" spans="1:8" x14ac:dyDescent="0.25">
      <c r="A242" s="88" t="str">
        <f t="array" ref="A242">IFERROR(INDEX('Annex 2 EHV charges'!$A$11:$A$260, MATCH(0, IF(ISBLANK('Annex 2 EHV charges'!$A$11:$A$260),1, COUNTIF(A$4:$A241, 'Annex 2 EHV charges'!$A$11:$A$260)), 0)),"")</f>
        <v/>
      </c>
      <c r="B242" s="88" t="str">
        <f>IF($A242="","",VLOOKUP($A242,'Annex 2 EHV charges'!$A:$O,2,0))</f>
        <v/>
      </c>
      <c r="C242" s="89" t="str">
        <f>IF($A242="","",VLOOKUP($A242,'Annex 2 EHV charges'!$A:$O,3,0))</f>
        <v/>
      </c>
      <c r="D242" s="88" t="str">
        <f>IF($A242="","",VLOOKUP($A242,'Annex 2 EHV charges'!$A:$O,7,0))</f>
        <v/>
      </c>
      <c r="E242" s="93" t="str">
        <f>IFERROR(IF(VLOOKUP($A242,'Annex 2 EHV charges'!$A:$O,8,FALSE)=0,"",VLOOKUP($A242,'Annex 2 EHV charges'!$A:$O,8,FALSE)),"")</f>
        <v/>
      </c>
      <c r="F242" s="94" t="str">
        <f>IFERROR(IF(VLOOKUP($A242,'Annex 2 EHV charges'!$A:$O,9,FALSE)=0,"",VLOOKUP($A242,'Annex 2 EHV charges'!$A:$O,9,FALSE)),"")</f>
        <v/>
      </c>
      <c r="G242" s="95" t="str">
        <f>IFERROR(IF(VLOOKUP($A242,'Annex 2 EHV charges'!$A:$O,10,FALSE)=0,"",VLOOKUP($A242,'Annex 2 EHV charges'!$A:$O,10,FALSE)),"")</f>
        <v/>
      </c>
      <c r="H242" s="95" t="str">
        <f>IFERROR(IF(VLOOKUP($A242,'Annex 2 EHV charges'!$A:$O,11,FALSE)=0,"",VLOOKUP($A242,'Annex 2 EHV charges'!$A:$O,11,FALSE)),"")</f>
        <v/>
      </c>
    </row>
    <row r="243" spans="1:8" x14ac:dyDescent="0.25">
      <c r="A243" s="88" t="str">
        <f t="array" ref="A243">IFERROR(INDEX('Annex 2 EHV charges'!$A$11:$A$260, MATCH(0, IF(ISBLANK('Annex 2 EHV charges'!$A$11:$A$260),1, COUNTIF(A$4:$A242, 'Annex 2 EHV charges'!$A$11:$A$260)), 0)),"")</f>
        <v/>
      </c>
      <c r="B243" s="88" t="str">
        <f>IF($A243="","",VLOOKUP($A243,'Annex 2 EHV charges'!$A:$O,2,0))</f>
        <v/>
      </c>
      <c r="C243" s="89" t="str">
        <f>IF($A243="","",VLOOKUP($A243,'Annex 2 EHV charges'!$A:$O,3,0))</f>
        <v/>
      </c>
      <c r="D243" s="88" t="str">
        <f>IF($A243="","",VLOOKUP($A243,'Annex 2 EHV charges'!$A:$O,7,0))</f>
        <v/>
      </c>
      <c r="E243" s="93" t="str">
        <f>IFERROR(IF(VLOOKUP($A243,'Annex 2 EHV charges'!$A:$O,8,FALSE)=0,"",VLOOKUP($A243,'Annex 2 EHV charges'!$A:$O,8,FALSE)),"")</f>
        <v/>
      </c>
      <c r="F243" s="94" t="str">
        <f>IFERROR(IF(VLOOKUP($A243,'Annex 2 EHV charges'!$A:$O,9,FALSE)=0,"",VLOOKUP($A243,'Annex 2 EHV charges'!$A:$O,9,FALSE)),"")</f>
        <v/>
      </c>
      <c r="G243" s="95" t="str">
        <f>IFERROR(IF(VLOOKUP($A243,'Annex 2 EHV charges'!$A:$O,10,FALSE)=0,"",VLOOKUP($A243,'Annex 2 EHV charges'!$A:$O,10,FALSE)),"")</f>
        <v/>
      </c>
      <c r="H243" s="95" t="str">
        <f>IFERROR(IF(VLOOKUP($A243,'Annex 2 EHV charges'!$A:$O,11,FALSE)=0,"",VLOOKUP($A243,'Annex 2 EHV charges'!$A:$O,11,FALSE)),"")</f>
        <v/>
      </c>
    </row>
    <row r="244" spans="1:8" x14ac:dyDescent="0.25">
      <c r="A244" s="88" t="str">
        <f t="array" ref="A244">IFERROR(INDEX('Annex 2 EHV charges'!$A$11:$A$260, MATCH(0, IF(ISBLANK('Annex 2 EHV charges'!$A$11:$A$260),1, COUNTIF(A$4:$A243, 'Annex 2 EHV charges'!$A$11:$A$260)), 0)),"")</f>
        <v/>
      </c>
      <c r="B244" s="88" t="str">
        <f>IF($A244="","",VLOOKUP($A244,'Annex 2 EHV charges'!$A:$O,2,0))</f>
        <v/>
      </c>
      <c r="C244" s="89" t="str">
        <f>IF($A244="","",VLOOKUP($A244,'Annex 2 EHV charges'!$A:$O,3,0))</f>
        <v/>
      </c>
      <c r="D244" s="88" t="str">
        <f>IF($A244="","",VLOOKUP($A244,'Annex 2 EHV charges'!$A:$O,7,0))</f>
        <v/>
      </c>
      <c r="E244" s="93" t="str">
        <f>IFERROR(IF(VLOOKUP($A244,'Annex 2 EHV charges'!$A:$O,8,FALSE)=0,"",VLOOKUP($A244,'Annex 2 EHV charges'!$A:$O,8,FALSE)),"")</f>
        <v/>
      </c>
      <c r="F244" s="94" t="str">
        <f>IFERROR(IF(VLOOKUP($A244,'Annex 2 EHV charges'!$A:$O,9,FALSE)=0,"",VLOOKUP($A244,'Annex 2 EHV charges'!$A:$O,9,FALSE)),"")</f>
        <v/>
      </c>
      <c r="G244" s="95" t="str">
        <f>IFERROR(IF(VLOOKUP($A244,'Annex 2 EHV charges'!$A:$O,10,FALSE)=0,"",VLOOKUP($A244,'Annex 2 EHV charges'!$A:$O,10,FALSE)),"")</f>
        <v/>
      </c>
      <c r="H244" s="95" t="str">
        <f>IFERROR(IF(VLOOKUP($A244,'Annex 2 EHV charges'!$A:$O,11,FALSE)=0,"",VLOOKUP($A244,'Annex 2 EHV charges'!$A:$O,11,FALSE)),"")</f>
        <v/>
      </c>
    </row>
    <row r="245" spans="1:8" x14ac:dyDescent="0.25">
      <c r="A245" s="88" t="str">
        <f t="array" ref="A245">IFERROR(INDEX('Annex 2 EHV charges'!$A$11:$A$260, MATCH(0, IF(ISBLANK('Annex 2 EHV charges'!$A$11:$A$260),1, COUNTIF(A$4:$A244, 'Annex 2 EHV charges'!$A$11:$A$260)), 0)),"")</f>
        <v/>
      </c>
      <c r="B245" s="88" t="str">
        <f>IF($A245="","",VLOOKUP($A245,'Annex 2 EHV charges'!$A:$O,2,0))</f>
        <v/>
      </c>
      <c r="C245" s="89" t="str">
        <f>IF($A245="","",VLOOKUP($A245,'Annex 2 EHV charges'!$A:$O,3,0))</f>
        <v/>
      </c>
      <c r="D245" s="88" t="str">
        <f>IF($A245="","",VLOOKUP($A245,'Annex 2 EHV charges'!$A:$O,7,0))</f>
        <v/>
      </c>
      <c r="E245" s="93" t="str">
        <f>IFERROR(IF(VLOOKUP($A245,'Annex 2 EHV charges'!$A:$O,8,FALSE)=0,"",VLOOKUP($A245,'Annex 2 EHV charges'!$A:$O,8,FALSE)),"")</f>
        <v/>
      </c>
      <c r="F245" s="94" t="str">
        <f>IFERROR(IF(VLOOKUP($A245,'Annex 2 EHV charges'!$A:$O,9,FALSE)=0,"",VLOOKUP($A245,'Annex 2 EHV charges'!$A:$O,9,FALSE)),"")</f>
        <v/>
      </c>
      <c r="G245" s="95" t="str">
        <f>IFERROR(IF(VLOOKUP($A245,'Annex 2 EHV charges'!$A:$O,10,FALSE)=0,"",VLOOKUP($A245,'Annex 2 EHV charges'!$A:$O,10,FALSE)),"")</f>
        <v/>
      </c>
      <c r="H245" s="95" t="str">
        <f>IFERROR(IF(VLOOKUP($A245,'Annex 2 EHV charges'!$A:$O,11,FALSE)=0,"",VLOOKUP($A245,'Annex 2 EHV charges'!$A:$O,11,FALSE)),"")</f>
        <v/>
      </c>
    </row>
    <row r="246" spans="1:8" x14ac:dyDescent="0.25">
      <c r="A246" s="88" t="str">
        <f t="array" ref="A246">IFERROR(INDEX('Annex 2 EHV charges'!$A$11:$A$260, MATCH(0, IF(ISBLANK('Annex 2 EHV charges'!$A$11:$A$260),1, COUNTIF(A$4:$A245, 'Annex 2 EHV charges'!$A$11:$A$260)), 0)),"")</f>
        <v/>
      </c>
      <c r="B246" s="88" t="str">
        <f>IF($A246="","",VLOOKUP($A246,'Annex 2 EHV charges'!$A:$O,2,0))</f>
        <v/>
      </c>
      <c r="C246" s="89" t="str">
        <f>IF($A246="","",VLOOKUP($A246,'Annex 2 EHV charges'!$A:$O,3,0))</f>
        <v/>
      </c>
      <c r="D246" s="88" t="str">
        <f>IF($A246="","",VLOOKUP($A246,'Annex 2 EHV charges'!$A:$O,7,0))</f>
        <v/>
      </c>
      <c r="E246" s="93" t="str">
        <f>IFERROR(IF(VLOOKUP($A246,'Annex 2 EHV charges'!$A:$O,8,FALSE)=0,"",VLOOKUP($A246,'Annex 2 EHV charges'!$A:$O,8,FALSE)),"")</f>
        <v/>
      </c>
      <c r="F246" s="94" t="str">
        <f>IFERROR(IF(VLOOKUP($A246,'Annex 2 EHV charges'!$A:$O,9,FALSE)=0,"",VLOOKUP($A246,'Annex 2 EHV charges'!$A:$O,9,FALSE)),"")</f>
        <v/>
      </c>
      <c r="G246" s="95" t="str">
        <f>IFERROR(IF(VLOOKUP($A246,'Annex 2 EHV charges'!$A:$O,10,FALSE)=0,"",VLOOKUP($A246,'Annex 2 EHV charges'!$A:$O,10,FALSE)),"")</f>
        <v/>
      </c>
      <c r="H246" s="95" t="str">
        <f>IFERROR(IF(VLOOKUP($A246,'Annex 2 EHV charges'!$A:$O,11,FALSE)=0,"",VLOOKUP($A246,'Annex 2 EHV charges'!$A:$O,11,FALSE)),"")</f>
        <v/>
      </c>
    </row>
    <row r="247" spans="1:8" x14ac:dyDescent="0.25">
      <c r="A247" s="88" t="str">
        <f t="array" ref="A247">IFERROR(INDEX('Annex 2 EHV charges'!$A$11:$A$260, MATCH(0, IF(ISBLANK('Annex 2 EHV charges'!$A$11:$A$260),1, COUNTIF(A$4:$A246, 'Annex 2 EHV charges'!$A$11:$A$260)), 0)),"")</f>
        <v/>
      </c>
      <c r="B247" s="88" t="str">
        <f>IF($A247="","",VLOOKUP($A247,'Annex 2 EHV charges'!$A:$O,2,0))</f>
        <v/>
      </c>
      <c r="C247" s="89" t="str">
        <f>IF($A247="","",VLOOKUP($A247,'Annex 2 EHV charges'!$A:$O,3,0))</f>
        <v/>
      </c>
      <c r="D247" s="88" t="str">
        <f>IF($A247="","",VLOOKUP($A247,'Annex 2 EHV charges'!$A:$O,7,0))</f>
        <v/>
      </c>
      <c r="E247" s="93" t="str">
        <f>IFERROR(IF(VLOOKUP($A247,'Annex 2 EHV charges'!$A:$O,8,FALSE)=0,"",VLOOKUP($A247,'Annex 2 EHV charges'!$A:$O,8,FALSE)),"")</f>
        <v/>
      </c>
      <c r="F247" s="94" t="str">
        <f>IFERROR(IF(VLOOKUP($A247,'Annex 2 EHV charges'!$A:$O,9,FALSE)=0,"",VLOOKUP($A247,'Annex 2 EHV charges'!$A:$O,9,FALSE)),"")</f>
        <v/>
      </c>
      <c r="G247" s="95" t="str">
        <f>IFERROR(IF(VLOOKUP($A247,'Annex 2 EHV charges'!$A:$O,10,FALSE)=0,"",VLOOKUP($A247,'Annex 2 EHV charges'!$A:$O,10,FALSE)),"")</f>
        <v/>
      </c>
      <c r="H247" s="95" t="str">
        <f>IFERROR(IF(VLOOKUP($A247,'Annex 2 EHV charges'!$A:$O,11,FALSE)=0,"",VLOOKUP($A247,'Annex 2 EHV charges'!$A:$O,11,FALSE)),"")</f>
        <v/>
      </c>
    </row>
    <row r="248" spans="1:8" x14ac:dyDescent="0.25">
      <c r="A248" s="88" t="str">
        <f t="array" ref="A248">IFERROR(INDEX('Annex 2 EHV charges'!$A$11:$A$260, MATCH(0, IF(ISBLANK('Annex 2 EHV charges'!$A$11:$A$260),1, COUNTIF(A$4:$A247, 'Annex 2 EHV charges'!$A$11:$A$260)), 0)),"")</f>
        <v/>
      </c>
      <c r="B248" s="88" t="str">
        <f>IF($A248="","",VLOOKUP($A248,'Annex 2 EHV charges'!$A:$O,2,0))</f>
        <v/>
      </c>
      <c r="C248" s="89" t="str">
        <f>IF($A248="","",VLOOKUP($A248,'Annex 2 EHV charges'!$A:$O,3,0))</f>
        <v/>
      </c>
      <c r="D248" s="88" t="str">
        <f>IF($A248="","",VLOOKUP($A248,'Annex 2 EHV charges'!$A:$O,7,0))</f>
        <v/>
      </c>
      <c r="E248" s="93" t="str">
        <f>IFERROR(IF(VLOOKUP($A248,'Annex 2 EHV charges'!$A:$O,8,FALSE)=0,"",VLOOKUP($A248,'Annex 2 EHV charges'!$A:$O,8,FALSE)),"")</f>
        <v/>
      </c>
      <c r="F248" s="94" t="str">
        <f>IFERROR(IF(VLOOKUP($A248,'Annex 2 EHV charges'!$A:$O,9,FALSE)=0,"",VLOOKUP($A248,'Annex 2 EHV charges'!$A:$O,9,FALSE)),"")</f>
        <v/>
      </c>
      <c r="G248" s="95" t="str">
        <f>IFERROR(IF(VLOOKUP($A248,'Annex 2 EHV charges'!$A:$O,10,FALSE)=0,"",VLOOKUP($A248,'Annex 2 EHV charges'!$A:$O,10,FALSE)),"")</f>
        <v/>
      </c>
      <c r="H248" s="95" t="str">
        <f>IFERROR(IF(VLOOKUP($A248,'Annex 2 EHV charges'!$A:$O,11,FALSE)=0,"",VLOOKUP($A248,'Annex 2 EHV charges'!$A:$O,11,FALSE)),"")</f>
        <v/>
      </c>
    </row>
    <row r="249" spans="1:8" x14ac:dyDescent="0.25">
      <c r="A249" s="88" t="str">
        <f t="array" ref="A249">IFERROR(INDEX('Annex 2 EHV charges'!$A$11:$A$260, MATCH(0, IF(ISBLANK('Annex 2 EHV charges'!$A$11:$A$260),1, COUNTIF(A$4:$A248, 'Annex 2 EHV charges'!$A$11:$A$260)), 0)),"")</f>
        <v/>
      </c>
      <c r="B249" s="88" t="str">
        <f>IF($A249="","",VLOOKUP($A249,'Annex 2 EHV charges'!$A:$O,2,0))</f>
        <v/>
      </c>
      <c r="C249" s="89" t="str">
        <f>IF($A249="","",VLOOKUP($A249,'Annex 2 EHV charges'!$A:$O,3,0))</f>
        <v/>
      </c>
      <c r="D249" s="88" t="str">
        <f>IF($A249="","",VLOOKUP($A249,'Annex 2 EHV charges'!$A:$O,7,0))</f>
        <v/>
      </c>
      <c r="E249" s="93" t="str">
        <f>IFERROR(IF(VLOOKUP($A249,'Annex 2 EHV charges'!$A:$O,8,FALSE)=0,"",VLOOKUP($A249,'Annex 2 EHV charges'!$A:$O,8,FALSE)),"")</f>
        <v/>
      </c>
      <c r="F249" s="94" t="str">
        <f>IFERROR(IF(VLOOKUP($A249,'Annex 2 EHV charges'!$A:$O,9,FALSE)=0,"",VLOOKUP($A249,'Annex 2 EHV charges'!$A:$O,9,FALSE)),"")</f>
        <v/>
      </c>
      <c r="G249" s="95" t="str">
        <f>IFERROR(IF(VLOOKUP($A249,'Annex 2 EHV charges'!$A:$O,10,FALSE)=0,"",VLOOKUP($A249,'Annex 2 EHV charges'!$A:$O,10,FALSE)),"")</f>
        <v/>
      </c>
      <c r="H249" s="95" t="str">
        <f>IFERROR(IF(VLOOKUP($A249,'Annex 2 EHV charges'!$A:$O,11,FALSE)=0,"",VLOOKUP($A249,'Annex 2 EHV charges'!$A:$O,11,FALSE)),"")</f>
        <v/>
      </c>
    </row>
    <row r="250" spans="1:8" x14ac:dyDescent="0.25">
      <c r="A250" s="88" t="str">
        <f t="array" ref="A250">IFERROR(INDEX('Annex 2 EHV charges'!$A$11:$A$260, MATCH(0, IF(ISBLANK('Annex 2 EHV charges'!$A$11:$A$260),1, COUNTIF(A$4:$A249, 'Annex 2 EHV charges'!$A$11:$A$260)), 0)),"")</f>
        <v/>
      </c>
      <c r="B250" s="88" t="str">
        <f>IF($A250="","",VLOOKUP($A250,'Annex 2 EHV charges'!$A:$O,2,0))</f>
        <v/>
      </c>
      <c r="C250" s="89" t="str">
        <f>IF($A250="","",VLOOKUP($A250,'Annex 2 EHV charges'!$A:$O,3,0))</f>
        <v/>
      </c>
      <c r="D250" s="88" t="str">
        <f>IF($A250="","",VLOOKUP($A250,'Annex 2 EHV charges'!$A:$O,7,0))</f>
        <v/>
      </c>
      <c r="E250" s="93" t="str">
        <f>IFERROR(IF(VLOOKUP($A250,'Annex 2 EHV charges'!$A:$O,8,FALSE)=0,"",VLOOKUP($A250,'Annex 2 EHV charges'!$A:$O,8,FALSE)),"")</f>
        <v/>
      </c>
      <c r="F250" s="94" t="str">
        <f>IFERROR(IF(VLOOKUP($A250,'Annex 2 EHV charges'!$A:$O,9,FALSE)=0,"",VLOOKUP($A250,'Annex 2 EHV charges'!$A:$O,9,FALSE)),"")</f>
        <v/>
      </c>
      <c r="G250" s="95" t="str">
        <f>IFERROR(IF(VLOOKUP($A250,'Annex 2 EHV charges'!$A:$O,10,FALSE)=0,"",VLOOKUP($A250,'Annex 2 EHV charges'!$A:$O,10,FALSE)),"")</f>
        <v/>
      </c>
      <c r="H250" s="95" t="str">
        <f>IFERROR(IF(VLOOKUP($A250,'Annex 2 EHV charges'!$A:$O,11,FALSE)=0,"",VLOOKUP($A250,'Annex 2 EHV charges'!$A:$O,11,FALSE)),"")</f>
        <v/>
      </c>
    </row>
    <row r="251" spans="1:8" x14ac:dyDescent="0.25">
      <c r="A251" s="88" t="str">
        <f t="array" ref="A251">IFERROR(INDEX('Annex 2 EHV charges'!$A$11:$A$260, MATCH(0, IF(ISBLANK('Annex 2 EHV charges'!$A$11:$A$260),1, COUNTIF(A$4:$A250, 'Annex 2 EHV charges'!$A$11:$A$260)), 0)),"")</f>
        <v/>
      </c>
      <c r="B251" s="88" t="str">
        <f>IF($A251="","",VLOOKUP($A251,'Annex 2 EHV charges'!$A:$O,2,0))</f>
        <v/>
      </c>
      <c r="C251" s="89" t="str">
        <f>IF($A251="","",VLOOKUP($A251,'Annex 2 EHV charges'!$A:$O,3,0))</f>
        <v/>
      </c>
      <c r="D251" s="88" t="str">
        <f>IF($A251="","",VLOOKUP($A251,'Annex 2 EHV charges'!$A:$O,7,0))</f>
        <v/>
      </c>
      <c r="E251" s="93" t="str">
        <f>IFERROR(IF(VLOOKUP($A251,'Annex 2 EHV charges'!$A:$O,8,FALSE)=0,"",VLOOKUP($A251,'Annex 2 EHV charges'!$A:$O,8,FALSE)),"")</f>
        <v/>
      </c>
      <c r="F251" s="94" t="str">
        <f>IFERROR(IF(VLOOKUP($A251,'Annex 2 EHV charges'!$A:$O,9,FALSE)=0,"",VLOOKUP($A251,'Annex 2 EHV charges'!$A:$O,9,FALSE)),"")</f>
        <v/>
      </c>
      <c r="G251" s="95" t="str">
        <f>IFERROR(IF(VLOOKUP($A251,'Annex 2 EHV charges'!$A:$O,10,FALSE)=0,"",VLOOKUP($A251,'Annex 2 EHV charges'!$A:$O,10,FALSE)),"")</f>
        <v/>
      </c>
      <c r="H251" s="95" t="str">
        <f>IFERROR(IF(VLOOKUP($A251,'Annex 2 EHV charges'!$A:$O,11,FALSE)=0,"",VLOOKUP($A251,'Annex 2 EHV charges'!$A:$O,11,FALSE)),"")</f>
        <v/>
      </c>
    </row>
    <row r="252" spans="1:8" x14ac:dyDescent="0.25">
      <c r="A252" s="88" t="str">
        <f t="array" ref="A252">IFERROR(INDEX('Annex 2 EHV charges'!$A$11:$A$260, MATCH(0, IF(ISBLANK('Annex 2 EHV charges'!$A$11:$A$260),1, COUNTIF(A$4:$A251, 'Annex 2 EHV charges'!$A$11:$A$260)), 0)),"")</f>
        <v/>
      </c>
      <c r="B252" s="88" t="str">
        <f>IF($A252="","",VLOOKUP($A252,'Annex 2 EHV charges'!$A:$O,2,0))</f>
        <v/>
      </c>
      <c r="C252" s="89" t="str">
        <f>IF($A252="","",VLOOKUP($A252,'Annex 2 EHV charges'!$A:$O,3,0))</f>
        <v/>
      </c>
      <c r="D252" s="88" t="str">
        <f>IF($A252="","",VLOOKUP($A252,'Annex 2 EHV charges'!$A:$O,7,0))</f>
        <v/>
      </c>
      <c r="E252" s="93" t="str">
        <f>IFERROR(IF(VLOOKUP($A252,'Annex 2 EHV charges'!$A:$O,8,FALSE)=0,"",VLOOKUP($A252,'Annex 2 EHV charges'!$A:$O,8,FALSE)),"")</f>
        <v/>
      </c>
      <c r="F252" s="94" t="str">
        <f>IFERROR(IF(VLOOKUP($A252,'Annex 2 EHV charges'!$A:$O,9,FALSE)=0,"",VLOOKUP($A252,'Annex 2 EHV charges'!$A:$O,9,FALSE)),"")</f>
        <v/>
      </c>
      <c r="G252" s="95" t="str">
        <f>IFERROR(IF(VLOOKUP($A252,'Annex 2 EHV charges'!$A:$O,10,FALSE)=0,"",VLOOKUP($A252,'Annex 2 EHV charges'!$A:$O,10,FALSE)),"")</f>
        <v/>
      </c>
      <c r="H252" s="95" t="str">
        <f>IFERROR(IF(VLOOKUP($A252,'Annex 2 EHV charges'!$A:$O,11,FALSE)=0,"",VLOOKUP($A252,'Annex 2 EHV charges'!$A:$O,11,FALSE)),"")</f>
        <v/>
      </c>
    </row>
    <row r="253" spans="1:8" x14ac:dyDescent="0.25">
      <c r="A253" s="88" t="str">
        <f t="array" ref="A253">IFERROR(INDEX('Annex 2 EHV charges'!$A$11:$A$260, MATCH(0, IF(ISBLANK('Annex 2 EHV charges'!$A$11:$A$260),1, COUNTIF(A$4:$A252, 'Annex 2 EHV charges'!$A$11:$A$260)), 0)),"")</f>
        <v/>
      </c>
      <c r="B253" s="88" t="str">
        <f>IF($A253="","",VLOOKUP($A253,'Annex 2 EHV charges'!$A:$O,2,0))</f>
        <v/>
      </c>
      <c r="C253" s="89" t="str">
        <f>IF($A253="","",VLOOKUP($A253,'Annex 2 EHV charges'!$A:$O,3,0))</f>
        <v/>
      </c>
      <c r="D253" s="88" t="str">
        <f>IF($A253="","",VLOOKUP($A253,'Annex 2 EHV charges'!$A:$O,7,0))</f>
        <v/>
      </c>
      <c r="E253" s="93" t="str">
        <f>IFERROR(IF(VLOOKUP($A253,'Annex 2 EHV charges'!$A:$O,8,FALSE)=0,"",VLOOKUP($A253,'Annex 2 EHV charges'!$A:$O,8,FALSE)),"")</f>
        <v/>
      </c>
      <c r="F253" s="94" t="str">
        <f>IFERROR(IF(VLOOKUP($A253,'Annex 2 EHV charges'!$A:$O,9,FALSE)=0,"",VLOOKUP($A253,'Annex 2 EHV charges'!$A:$O,9,FALSE)),"")</f>
        <v/>
      </c>
      <c r="G253" s="95" t="str">
        <f>IFERROR(IF(VLOOKUP($A253,'Annex 2 EHV charges'!$A:$O,10,FALSE)=0,"",VLOOKUP($A253,'Annex 2 EHV charges'!$A:$O,10,FALSE)),"")</f>
        <v/>
      </c>
      <c r="H253" s="95" t="str">
        <f>IFERROR(IF(VLOOKUP($A253,'Annex 2 EHV charges'!$A:$O,11,FALSE)=0,"",VLOOKUP($A253,'Annex 2 EHV charges'!$A:$O,11,FALSE)),"")</f>
        <v/>
      </c>
    </row>
    <row r="254" spans="1:8" x14ac:dyDescent="0.25">
      <c r="A254" s="88" t="str">
        <f t="array" ref="A254">IFERROR(INDEX('Annex 2 EHV charges'!$A$11:$A$260, MATCH(0, IF(ISBLANK('Annex 2 EHV charges'!$A$11:$A$260),1, COUNTIF(A$4:$A253, 'Annex 2 EHV charges'!$A$11:$A$260)), 0)),"")</f>
        <v/>
      </c>
      <c r="B254" s="88" t="str">
        <f>IF($A254="","",VLOOKUP($A254,'Annex 2 EHV charges'!$A:$O,2,0))</f>
        <v/>
      </c>
      <c r="C254" s="89" t="str">
        <f>IF($A254="","",VLOOKUP($A254,'Annex 2 EHV charges'!$A:$O,3,0))</f>
        <v/>
      </c>
      <c r="D254" s="88" t="str">
        <f>IF($A254="","",VLOOKUP($A254,'Annex 2 EHV charges'!$A:$O,7,0))</f>
        <v/>
      </c>
      <c r="E254" s="93" t="str">
        <f>IFERROR(IF(VLOOKUP($A254,'Annex 2 EHV charges'!$A:$O,8,FALSE)=0,"",VLOOKUP($A254,'Annex 2 EHV charges'!$A:$O,8,FALSE)),"")</f>
        <v/>
      </c>
      <c r="F254" s="94" t="str">
        <f>IFERROR(IF(VLOOKUP($A254,'Annex 2 EHV charges'!$A:$O,9,FALSE)=0,"",VLOOKUP($A254,'Annex 2 EHV charges'!$A:$O,9,FALSE)),"")</f>
        <v/>
      </c>
      <c r="G254" s="95" t="str">
        <f>IFERROR(IF(VLOOKUP($A254,'Annex 2 EHV charges'!$A:$O,10,FALSE)=0,"",VLOOKUP($A254,'Annex 2 EHV charges'!$A:$O,10,FALSE)),"")</f>
        <v/>
      </c>
      <c r="H254" s="95" t="str">
        <f>IFERROR(IF(VLOOKUP($A254,'Annex 2 EHV charges'!$A:$O,11,FALSE)=0,"",VLOOKUP($A254,'Annex 2 EHV charges'!$A:$O,11,FALSE)),"")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4"/>
  <sheetViews>
    <sheetView zoomScale="90" zoomScaleNormal="90" zoomScaleSheetLayoutView="100" workbookViewId="0">
      <selection sqref="A1:H1"/>
    </sheetView>
  </sheetViews>
  <sheetFormatPr defaultColWidth="9.1796875" defaultRowHeight="12.5" x14ac:dyDescent="0.25"/>
  <cols>
    <col min="1" max="1" width="14.7265625" style="47" customWidth="1"/>
    <col min="2" max="2" width="8.7265625" style="47" customWidth="1"/>
    <col min="3" max="3" width="15.7265625" style="55" bestFit="1" customWidth="1"/>
    <col min="4" max="4" width="50.7265625" style="55" customWidth="1"/>
    <col min="5" max="5" width="14.7265625" style="56" customWidth="1"/>
    <col min="6" max="7" width="14.7265625" style="57" customWidth="1"/>
    <col min="8" max="8" width="14.7265625" style="47" customWidth="1"/>
    <col min="9" max="9" width="15.54296875" style="47" customWidth="1"/>
    <col min="10" max="16384" width="9.1796875" style="47"/>
  </cols>
  <sheetData>
    <row r="1" spans="1:15" ht="66.75" customHeight="1" x14ac:dyDescent="0.25">
      <c r="A1" s="230" t="s">
        <v>385</v>
      </c>
      <c r="B1" s="230"/>
      <c r="C1" s="230"/>
      <c r="D1" s="230"/>
      <c r="E1" s="230"/>
      <c r="F1" s="230"/>
      <c r="G1" s="230"/>
      <c r="H1" s="230"/>
    </row>
    <row r="2" spans="1:15" s="48" customFormat="1" ht="25.5" customHeight="1" x14ac:dyDescent="0.25">
      <c r="A2" s="212" t="str">
        <f>Overview!B4&amp; " - Effective between "&amp;Overview!D4&amp;" and "&amp;Overview!E4&amp;" - "&amp;Overview!F4&amp;" EDCM export charges"</f>
        <v>Stark Infra-Electricity Ltd - GSP C - Effective between 01/04/2025 and 31/03/2026 - Draft EDCM export charges</v>
      </c>
      <c r="B2" s="213"/>
      <c r="C2" s="213"/>
      <c r="D2" s="213"/>
      <c r="E2" s="213"/>
      <c r="F2" s="213"/>
      <c r="G2" s="213"/>
      <c r="H2" s="214"/>
    </row>
    <row r="3" spans="1:15" s="77" customFormat="1" ht="18" x14ac:dyDescent="0.25">
      <c r="A3" s="79"/>
      <c r="B3" s="79"/>
      <c r="C3" s="79"/>
      <c r="D3" s="80"/>
      <c r="E3" s="81"/>
      <c r="F3" s="81"/>
      <c r="G3" s="82"/>
      <c r="H3" s="82"/>
      <c r="I3" s="76"/>
      <c r="J3" s="76"/>
      <c r="K3" s="76"/>
      <c r="L3" s="76"/>
      <c r="M3" s="76"/>
      <c r="N3" s="76"/>
      <c r="O3" s="76"/>
    </row>
    <row r="4" spans="1:15" ht="60.75" customHeight="1" x14ac:dyDescent="0.25">
      <c r="A4" s="49" t="s">
        <v>355</v>
      </c>
      <c r="B4" s="50" t="s">
        <v>311</v>
      </c>
      <c r="C4" s="49" t="s">
        <v>313</v>
      </c>
      <c r="D4" s="51" t="s">
        <v>54</v>
      </c>
      <c r="E4" s="51" t="str">
        <f>'Annex 2 EHV charges'!L10</f>
        <v>Export
Super Red
unit charge
(p/kWh)</v>
      </c>
      <c r="F4" s="51" t="str">
        <f>'Annex 2 EHV charges'!M10</f>
        <v>Export
fixed charge
(p/day)</v>
      </c>
      <c r="G4" s="51" t="str">
        <f>'Annex 2 EHV charges'!N10</f>
        <v>Export
capacity charge
(p/kVA/day)</v>
      </c>
      <c r="H4" s="51" t="str">
        <f>'Annex 2 EHV charges'!O10</f>
        <v>Export
exceeded capacity charge
(p/kVA/day)</v>
      </c>
    </row>
    <row r="5" spans="1:15" ht="12.75" customHeight="1" x14ac:dyDescent="0.25">
      <c r="A5" s="89" t="str">
        <f t="array" ref="A5">IFERROR(INDEX('Annex 2 EHV charges'!$D$11:$D$260, MATCH(0, IF(ISBLANK('Annex 2 EHV charges'!$D$11:$D$260),1, COUNTIF(A$4:$A4, 'Annex 2 EHV charges'!$D$11:$D$260)), 0)),"")</f>
        <v/>
      </c>
      <c r="B5" s="88" t="str">
        <f>IF($A5="","",VLOOKUP($A5,'Annex 2 EHV charges'!$D:$O,2,0))</f>
        <v/>
      </c>
      <c r="C5" s="89" t="str">
        <f>IF($A5="","",VLOOKUP($A5,'Annex 2 EHV charges'!$D:$O,3,0))</f>
        <v/>
      </c>
      <c r="D5" s="88" t="str">
        <f>IF($A5="","",VLOOKUP($A5,'Annex 2 EHV charges'!$D:$O,4,0))</f>
        <v/>
      </c>
      <c r="E5" s="90" t="str">
        <f>IFERROR(IF(VLOOKUP($A5,'Annex 2 EHV charges'!$D:$O,9,FALSE)=0,"",VLOOKUP($A5,'Annex 2 EHV charges'!$D:$O,9,FALSE)),"")</f>
        <v/>
      </c>
      <c r="F5" s="91" t="str">
        <f>IFERROR(IF(VLOOKUP($A5,'Annex 2 EHV charges'!$D:$O,10,FALSE)=0,"",VLOOKUP($A5,'Annex 2 EHV charges'!$D:$O,10,FALSE)),"")</f>
        <v/>
      </c>
      <c r="G5" s="92" t="str">
        <f>IFERROR(IF(VLOOKUP($A5,'Annex 2 EHV charges'!$D:$O,11,FALSE)=0,"",VLOOKUP($A5,'Annex 2 EHV charges'!$D:$O,11,FALSE)),"")</f>
        <v/>
      </c>
      <c r="H5" s="92" t="str">
        <f>IFERROR(IF(VLOOKUP($A5,'Annex 2 EHV charges'!$D:$O,12,FALSE)=0,"",VLOOKUP($A5,'Annex 2 EHV charges'!$D:$O,12,FALSE)),"")</f>
        <v/>
      </c>
    </row>
    <row r="6" spans="1:15" ht="12.75" customHeight="1" x14ac:dyDescent="0.25">
      <c r="A6" s="89" t="str">
        <f t="array" ref="A6">IFERROR(INDEX('Annex 2 EHV charges'!$D$11:$D$260, MATCH(0, IF(ISBLANK('Annex 2 EHV charges'!$D$11:$D$260),1, COUNTIF(A$4:$A5, 'Annex 2 EHV charges'!$D$11:$D$260)), 0)),"")</f>
        <v/>
      </c>
      <c r="B6" s="88" t="str">
        <f>IF($A6="","",VLOOKUP($A6,'Annex 2 EHV charges'!$D:$O,2,0))</f>
        <v/>
      </c>
      <c r="C6" s="89" t="str">
        <f>IF($A6="","",VLOOKUP($A6,'Annex 2 EHV charges'!$D:$O,3,0))</f>
        <v/>
      </c>
      <c r="D6" s="88" t="str">
        <f>IF($A6="","",VLOOKUP($A6,'Annex 2 EHV charges'!$D:$O,4,0))</f>
        <v/>
      </c>
      <c r="E6" s="90" t="str">
        <f>IFERROR(IF(VLOOKUP($A6,'Annex 2 EHV charges'!$D:$O,9,FALSE)=0,"",VLOOKUP($A6,'Annex 2 EHV charges'!$D:$O,9,FALSE)),"")</f>
        <v/>
      </c>
      <c r="F6" s="91" t="str">
        <f>IFERROR(IF(VLOOKUP($A6,'Annex 2 EHV charges'!$D:$O,10,FALSE)=0,"",VLOOKUP($A6,'Annex 2 EHV charges'!$D:$O,10,FALSE)),"")</f>
        <v/>
      </c>
      <c r="G6" s="92" t="str">
        <f>IFERROR(IF(VLOOKUP($A6,'Annex 2 EHV charges'!$D:$O,11,FALSE)=0,"",VLOOKUP($A6,'Annex 2 EHV charges'!$D:$O,11,FALSE)),"")</f>
        <v/>
      </c>
      <c r="H6" s="92" t="str">
        <f>IFERROR(IF(VLOOKUP($A6,'Annex 2 EHV charges'!$D:$O,12,FALSE)=0,"",VLOOKUP($A6,'Annex 2 EHV charges'!$D:$O,12,FALSE)),"")</f>
        <v/>
      </c>
    </row>
    <row r="7" spans="1:15" ht="12.75" customHeight="1" x14ac:dyDescent="0.25">
      <c r="A7" s="89" t="str">
        <f t="array" ref="A7">IFERROR(INDEX('Annex 2 EHV charges'!$D$11:$D$260, MATCH(0, IF(ISBLANK('Annex 2 EHV charges'!$D$11:$D$260),1, COUNTIF(A$4:$A6, 'Annex 2 EHV charges'!$D$11:$D$260)), 0)),"")</f>
        <v/>
      </c>
      <c r="B7" s="88" t="str">
        <f>IF($A7="","",VLOOKUP($A7,'Annex 2 EHV charges'!$D:$O,2,0))</f>
        <v/>
      </c>
      <c r="C7" s="89" t="str">
        <f>IF($A7="","",VLOOKUP($A7,'Annex 2 EHV charges'!$D:$O,3,0))</f>
        <v/>
      </c>
      <c r="D7" s="88" t="str">
        <f>IF($A7="","",VLOOKUP($A7,'Annex 2 EHV charges'!$D:$O,4,0))</f>
        <v/>
      </c>
      <c r="E7" s="90" t="str">
        <f>IFERROR(IF(VLOOKUP($A7,'Annex 2 EHV charges'!$D:$O,9,FALSE)=0,"",VLOOKUP($A7,'Annex 2 EHV charges'!$D:$O,9,FALSE)),"")</f>
        <v/>
      </c>
      <c r="F7" s="91" t="str">
        <f>IFERROR(IF(VLOOKUP($A7,'Annex 2 EHV charges'!$D:$O,10,FALSE)=0,"",VLOOKUP($A7,'Annex 2 EHV charges'!$D:$O,10,FALSE)),"")</f>
        <v/>
      </c>
      <c r="G7" s="92" t="str">
        <f>IFERROR(IF(VLOOKUP($A7,'Annex 2 EHV charges'!$D:$O,11,FALSE)=0,"",VLOOKUP($A7,'Annex 2 EHV charges'!$D:$O,11,FALSE)),"")</f>
        <v/>
      </c>
      <c r="H7" s="92" t="str">
        <f>IFERROR(IF(VLOOKUP($A7,'Annex 2 EHV charges'!$D:$O,12,FALSE)=0,"",VLOOKUP($A7,'Annex 2 EHV charges'!$D:$O,12,FALSE)),"")</f>
        <v/>
      </c>
    </row>
    <row r="8" spans="1:15" ht="12.75" customHeight="1" x14ac:dyDescent="0.25">
      <c r="A8" s="89" t="str">
        <f t="array" ref="A8">IFERROR(INDEX('Annex 2 EHV charges'!$D$11:$D$260, MATCH(0, IF(ISBLANK('Annex 2 EHV charges'!$D$11:$D$260),1, COUNTIF(A$4:$A7, 'Annex 2 EHV charges'!$D$11:$D$260)), 0)),"")</f>
        <v/>
      </c>
      <c r="B8" s="88" t="str">
        <f>IF($A8="","",VLOOKUP($A8,'Annex 2 EHV charges'!$D:$O,2,0))</f>
        <v/>
      </c>
      <c r="C8" s="89" t="str">
        <f>IF($A8="","",VLOOKUP($A8,'Annex 2 EHV charges'!$D:$O,3,0))</f>
        <v/>
      </c>
      <c r="D8" s="88" t="str">
        <f>IF($A8="","",VLOOKUP($A8,'Annex 2 EHV charges'!$D:$O,4,0))</f>
        <v/>
      </c>
      <c r="E8" s="90" t="str">
        <f>IFERROR(IF(VLOOKUP($A8,'Annex 2 EHV charges'!$D:$O,9,FALSE)=0,"",VLOOKUP($A8,'Annex 2 EHV charges'!$D:$O,9,FALSE)),"")</f>
        <v/>
      </c>
      <c r="F8" s="91" t="str">
        <f>IFERROR(IF(VLOOKUP($A8,'Annex 2 EHV charges'!$D:$O,10,FALSE)=0,"",VLOOKUP($A8,'Annex 2 EHV charges'!$D:$O,10,FALSE)),"")</f>
        <v/>
      </c>
      <c r="G8" s="92" t="str">
        <f>IFERROR(IF(VLOOKUP($A8,'Annex 2 EHV charges'!$D:$O,11,FALSE)=0,"",VLOOKUP($A8,'Annex 2 EHV charges'!$D:$O,11,FALSE)),"")</f>
        <v/>
      </c>
      <c r="H8" s="92" t="str">
        <f>IFERROR(IF(VLOOKUP($A8,'Annex 2 EHV charges'!$D:$O,12,FALSE)=0,"",VLOOKUP($A8,'Annex 2 EHV charges'!$D:$O,12,FALSE)),"")</f>
        <v/>
      </c>
    </row>
    <row r="9" spans="1:15" ht="12.75" customHeight="1" x14ac:dyDescent="0.25">
      <c r="A9" s="89" t="str">
        <f t="array" ref="A9">IFERROR(INDEX('Annex 2 EHV charges'!$D$11:$D$260, MATCH(0, IF(ISBLANK('Annex 2 EHV charges'!$D$11:$D$260),1, COUNTIF(A$4:$A8, 'Annex 2 EHV charges'!$D$11:$D$260)), 0)),"")</f>
        <v/>
      </c>
      <c r="B9" s="88" t="str">
        <f>IF($A9="","",VLOOKUP($A9,'Annex 2 EHV charges'!$D:$O,2,0))</f>
        <v/>
      </c>
      <c r="C9" s="89" t="str">
        <f>IF($A9="","",VLOOKUP($A9,'Annex 2 EHV charges'!$D:$O,3,0))</f>
        <v/>
      </c>
      <c r="D9" s="88" t="str">
        <f>IF($A9="","",VLOOKUP($A9,'Annex 2 EHV charges'!$D:$O,4,0))</f>
        <v/>
      </c>
      <c r="E9" s="90" t="str">
        <f>IFERROR(IF(VLOOKUP($A9,'Annex 2 EHV charges'!$D:$O,9,FALSE)=0,"",VLOOKUP($A9,'Annex 2 EHV charges'!$D:$O,9,FALSE)),"")</f>
        <v/>
      </c>
      <c r="F9" s="91" t="str">
        <f>IFERROR(IF(VLOOKUP($A9,'Annex 2 EHV charges'!$D:$O,10,FALSE)=0,"",VLOOKUP($A9,'Annex 2 EHV charges'!$D:$O,10,FALSE)),"")</f>
        <v/>
      </c>
      <c r="G9" s="92" t="str">
        <f>IFERROR(IF(VLOOKUP($A9,'Annex 2 EHV charges'!$D:$O,11,FALSE)=0,"",VLOOKUP($A9,'Annex 2 EHV charges'!$D:$O,11,FALSE)),"")</f>
        <v/>
      </c>
      <c r="H9" s="92" t="str">
        <f>IFERROR(IF(VLOOKUP($A9,'Annex 2 EHV charges'!$D:$O,12,FALSE)=0,"",VLOOKUP($A9,'Annex 2 EHV charges'!$D:$O,12,FALSE)),"")</f>
        <v/>
      </c>
    </row>
    <row r="10" spans="1:15" ht="12.75" customHeight="1" x14ac:dyDescent="0.25">
      <c r="A10" s="89" t="str">
        <f t="array" ref="A10">IFERROR(INDEX('Annex 2 EHV charges'!$D$11:$D$260, MATCH(0, IF(ISBLANK('Annex 2 EHV charges'!$D$11:$D$260),1, COUNTIF(A$4:$A9, 'Annex 2 EHV charges'!$D$11:$D$260)), 0)),"")</f>
        <v/>
      </c>
      <c r="B10" s="88" t="str">
        <f>IF($A10="","",VLOOKUP($A10,'Annex 2 EHV charges'!$D:$O,2,0))</f>
        <v/>
      </c>
      <c r="C10" s="89" t="str">
        <f>IF($A10="","",VLOOKUP($A10,'Annex 2 EHV charges'!$D:$O,3,0))</f>
        <v/>
      </c>
      <c r="D10" s="88" t="str">
        <f>IF($A10="","",VLOOKUP($A10,'Annex 2 EHV charges'!$D:$O,4,0))</f>
        <v/>
      </c>
      <c r="E10" s="90" t="str">
        <f>IFERROR(IF(VLOOKUP($A10,'Annex 2 EHV charges'!$D:$O,9,FALSE)=0,"",VLOOKUP($A10,'Annex 2 EHV charges'!$D:$O,9,FALSE)),"")</f>
        <v/>
      </c>
      <c r="F10" s="91" t="str">
        <f>IFERROR(IF(VLOOKUP($A10,'Annex 2 EHV charges'!$D:$O,10,FALSE)=0,"",VLOOKUP($A10,'Annex 2 EHV charges'!$D:$O,10,FALSE)),"")</f>
        <v/>
      </c>
      <c r="G10" s="92" t="str">
        <f>IFERROR(IF(VLOOKUP($A10,'Annex 2 EHV charges'!$D:$O,11,FALSE)=0,"",VLOOKUP($A10,'Annex 2 EHV charges'!$D:$O,11,FALSE)),"")</f>
        <v/>
      </c>
      <c r="H10" s="92" t="str">
        <f>IFERROR(IF(VLOOKUP($A10,'Annex 2 EHV charges'!$D:$O,12,FALSE)=0,"",VLOOKUP($A10,'Annex 2 EHV charges'!$D:$O,12,FALSE)),"")</f>
        <v/>
      </c>
    </row>
    <row r="11" spans="1:15" ht="12.75" customHeight="1" x14ac:dyDescent="0.25">
      <c r="A11" s="89" t="str">
        <f t="array" ref="A11">IFERROR(INDEX('Annex 2 EHV charges'!$D$11:$D$260, MATCH(0, IF(ISBLANK('Annex 2 EHV charges'!$D$11:$D$260),1, COUNTIF(A$4:$A10, 'Annex 2 EHV charges'!$D$11:$D$260)), 0)),"")</f>
        <v/>
      </c>
      <c r="B11" s="88" t="str">
        <f>IF($A11="","",VLOOKUP($A11,'Annex 2 EHV charges'!$D:$O,2,0))</f>
        <v/>
      </c>
      <c r="C11" s="89" t="str">
        <f>IF($A11="","",VLOOKUP($A11,'Annex 2 EHV charges'!$D:$O,3,0))</f>
        <v/>
      </c>
      <c r="D11" s="88" t="str">
        <f>IF($A11="","",VLOOKUP($A11,'Annex 2 EHV charges'!$D:$O,4,0))</f>
        <v/>
      </c>
      <c r="E11" s="90" t="str">
        <f>IFERROR(IF(VLOOKUP($A11,'Annex 2 EHV charges'!$D:$O,9,FALSE)=0,"",VLOOKUP($A11,'Annex 2 EHV charges'!$D:$O,9,FALSE)),"")</f>
        <v/>
      </c>
      <c r="F11" s="91" t="str">
        <f>IFERROR(IF(VLOOKUP($A11,'Annex 2 EHV charges'!$D:$O,10,FALSE)=0,"",VLOOKUP($A11,'Annex 2 EHV charges'!$D:$O,10,FALSE)),"")</f>
        <v/>
      </c>
      <c r="G11" s="92" t="str">
        <f>IFERROR(IF(VLOOKUP($A11,'Annex 2 EHV charges'!$D:$O,11,FALSE)=0,"",VLOOKUP($A11,'Annex 2 EHV charges'!$D:$O,11,FALSE)),"")</f>
        <v/>
      </c>
      <c r="H11" s="92" t="str">
        <f>IFERROR(IF(VLOOKUP($A11,'Annex 2 EHV charges'!$D:$O,12,FALSE)=0,"",VLOOKUP($A11,'Annex 2 EHV charges'!$D:$O,12,FALSE)),"")</f>
        <v/>
      </c>
    </row>
    <row r="12" spans="1:15" ht="12.75" customHeight="1" x14ac:dyDescent="0.25">
      <c r="A12" s="89" t="str">
        <f t="array" ref="A12">IFERROR(INDEX('Annex 2 EHV charges'!$D$11:$D$260, MATCH(0, IF(ISBLANK('Annex 2 EHV charges'!$D$11:$D$260),1, COUNTIF(A$4:$A11, 'Annex 2 EHV charges'!$D$11:$D$260)), 0)),"")</f>
        <v/>
      </c>
      <c r="B12" s="88" t="str">
        <f>IF($A12="","",VLOOKUP($A12,'Annex 2 EHV charges'!$D:$O,2,0))</f>
        <v/>
      </c>
      <c r="C12" s="89" t="str">
        <f>IF($A12="","",VLOOKUP($A12,'Annex 2 EHV charges'!$D:$O,3,0))</f>
        <v/>
      </c>
      <c r="D12" s="88" t="str">
        <f>IF($A12="","",VLOOKUP($A12,'Annex 2 EHV charges'!$D:$O,4,0))</f>
        <v/>
      </c>
      <c r="E12" s="90" t="str">
        <f>IFERROR(IF(VLOOKUP($A12,'Annex 2 EHV charges'!$D:$O,9,FALSE)=0,"",VLOOKUP($A12,'Annex 2 EHV charges'!$D:$O,9,FALSE)),"")</f>
        <v/>
      </c>
      <c r="F12" s="91" t="str">
        <f>IFERROR(IF(VLOOKUP($A12,'Annex 2 EHV charges'!$D:$O,10,FALSE)=0,"",VLOOKUP($A12,'Annex 2 EHV charges'!$D:$O,10,FALSE)),"")</f>
        <v/>
      </c>
      <c r="G12" s="92" t="str">
        <f>IFERROR(IF(VLOOKUP($A12,'Annex 2 EHV charges'!$D:$O,11,FALSE)=0,"",VLOOKUP($A12,'Annex 2 EHV charges'!$D:$O,11,FALSE)),"")</f>
        <v/>
      </c>
      <c r="H12" s="92" t="str">
        <f>IFERROR(IF(VLOOKUP($A12,'Annex 2 EHV charges'!$D:$O,12,FALSE)=0,"",VLOOKUP($A12,'Annex 2 EHV charges'!$D:$O,12,FALSE)),"")</f>
        <v/>
      </c>
    </row>
    <row r="13" spans="1:15" ht="12.75" customHeight="1" x14ac:dyDescent="0.25">
      <c r="A13" s="89" t="str">
        <f t="array" ref="A13">IFERROR(INDEX('Annex 2 EHV charges'!$D$11:$D$260, MATCH(0, IF(ISBLANK('Annex 2 EHV charges'!$D$11:$D$260),1, COUNTIF(A$4:$A12, 'Annex 2 EHV charges'!$D$11:$D$260)), 0)),"")</f>
        <v/>
      </c>
      <c r="B13" s="88" t="str">
        <f>IF($A13="","",VLOOKUP($A13,'Annex 2 EHV charges'!$D:$O,2,0))</f>
        <v/>
      </c>
      <c r="C13" s="89" t="str">
        <f>IF($A13="","",VLOOKUP($A13,'Annex 2 EHV charges'!$D:$O,3,0))</f>
        <v/>
      </c>
      <c r="D13" s="88" t="str">
        <f>IF($A13="","",VLOOKUP($A13,'Annex 2 EHV charges'!$D:$O,4,0))</f>
        <v/>
      </c>
      <c r="E13" s="90" t="str">
        <f>IFERROR(IF(VLOOKUP($A13,'Annex 2 EHV charges'!$D:$O,9,FALSE)=0,"",VLOOKUP($A13,'Annex 2 EHV charges'!$D:$O,9,FALSE)),"")</f>
        <v/>
      </c>
      <c r="F13" s="91" t="str">
        <f>IFERROR(IF(VLOOKUP($A13,'Annex 2 EHV charges'!$D:$O,10,FALSE)=0,"",VLOOKUP($A13,'Annex 2 EHV charges'!$D:$O,10,FALSE)),"")</f>
        <v/>
      </c>
      <c r="G13" s="92" t="str">
        <f>IFERROR(IF(VLOOKUP($A13,'Annex 2 EHV charges'!$D:$O,11,FALSE)=0,"",VLOOKUP($A13,'Annex 2 EHV charges'!$D:$O,11,FALSE)),"")</f>
        <v/>
      </c>
      <c r="H13" s="92" t="str">
        <f>IFERROR(IF(VLOOKUP($A13,'Annex 2 EHV charges'!$D:$O,12,FALSE)=0,"",VLOOKUP($A13,'Annex 2 EHV charges'!$D:$O,12,FALSE)),"")</f>
        <v/>
      </c>
    </row>
    <row r="14" spans="1:15" ht="12.75" customHeight="1" x14ac:dyDescent="0.25">
      <c r="A14" s="89" t="str">
        <f t="array" ref="A14">IFERROR(INDEX('Annex 2 EHV charges'!$D$11:$D$260, MATCH(0, IF(ISBLANK('Annex 2 EHV charges'!$D$11:$D$260),1, COUNTIF(A$4:$A13, 'Annex 2 EHV charges'!$D$11:$D$260)), 0)),"")</f>
        <v/>
      </c>
      <c r="B14" s="88" t="str">
        <f>IF($A14="","",VLOOKUP($A14,'Annex 2 EHV charges'!$D:$O,2,0))</f>
        <v/>
      </c>
      <c r="C14" s="89" t="str">
        <f>IF($A14="","",VLOOKUP($A14,'Annex 2 EHV charges'!$D:$O,3,0))</f>
        <v/>
      </c>
      <c r="D14" s="88" t="str">
        <f>IF($A14="","",VLOOKUP($A14,'Annex 2 EHV charges'!$D:$O,4,0))</f>
        <v/>
      </c>
      <c r="E14" s="90" t="str">
        <f>IFERROR(IF(VLOOKUP($A14,'Annex 2 EHV charges'!$D:$O,9,FALSE)=0,"",VLOOKUP($A14,'Annex 2 EHV charges'!$D:$O,9,FALSE)),"")</f>
        <v/>
      </c>
      <c r="F14" s="91" t="str">
        <f>IFERROR(IF(VLOOKUP($A14,'Annex 2 EHV charges'!$D:$O,10,FALSE)=0,"",VLOOKUP($A14,'Annex 2 EHV charges'!$D:$O,10,FALSE)),"")</f>
        <v/>
      </c>
      <c r="G14" s="92" t="str">
        <f>IFERROR(IF(VLOOKUP($A14,'Annex 2 EHV charges'!$D:$O,11,FALSE)=0,"",VLOOKUP($A14,'Annex 2 EHV charges'!$D:$O,11,FALSE)),"")</f>
        <v/>
      </c>
      <c r="H14" s="92" t="str">
        <f>IFERROR(IF(VLOOKUP($A14,'Annex 2 EHV charges'!$D:$O,12,FALSE)=0,"",VLOOKUP($A14,'Annex 2 EHV charges'!$D:$O,12,FALSE)),"")</f>
        <v/>
      </c>
    </row>
    <row r="15" spans="1:15" ht="12.75" customHeight="1" x14ac:dyDescent="0.25">
      <c r="A15" s="89" t="str">
        <f t="array" ref="A15">IFERROR(INDEX('Annex 2 EHV charges'!$D$11:$D$260, MATCH(0, IF(ISBLANK('Annex 2 EHV charges'!$D$11:$D$260),1, COUNTIF(A$4:$A14, 'Annex 2 EHV charges'!$D$11:$D$260)), 0)),"")</f>
        <v/>
      </c>
      <c r="B15" s="88" t="str">
        <f>IF($A15="","",VLOOKUP($A15,'Annex 2 EHV charges'!$D:$O,2,0))</f>
        <v/>
      </c>
      <c r="C15" s="89" t="str">
        <f>IF($A15="","",VLOOKUP($A15,'Annex 2 EHV charges'!$D:$O,3,0))</f>
        <v/>
      </c>
      <c r="D15" s="88" t="str">
        <f>IF($A15="","",VLOOKUP($A15,'Annex 2 EHV charges'!$D:$O,4,0))</f>
        <v/>
      </c>
      <c r="E15" s="90" t="str">
        <f>IFERROR(IF(VLOOKUP($A15,'Annex 2 EHV charges'!$D:$O,9,FALSE)=0,"",VLOOKUP($A15,'Annex 2 EHV charges'!$D:$O,9,FALSE)),"")</f>
        <v/>
      </c>
      <c r="F15" s="91" t="str">
        <f>IFERROR(IF(VLOOKUP($A15,'Annex 2 EHV charges'!$D:$O,10,FALSE)=0,"",VLOOKUP($A15,'Annex 2 EHV charges'!$D:$O,10,FALSE)),"")</f>
        <v/>
      </c>
      <c r="G15" s="92" t="str">
        <f>IFERROR(IF(VLOOKUP($A15,'Annex 2 EHV charges'!$D:$O,11,FALSE)=0,"",VLOOKUP($A15,'Annex 2 EHV charges'!$D:$O,11,FALSE)),"")</f>
        <v/>
      </c>
      <c r="H15" s="92" t="str">
        <f>IFERROR(IF(VLOOKUP($A15,'Annex 2 EHV charges'!$D:$O,12,FALSE)=0,"",VLOOKUP($A15,'Annex 2 EHV charges'!$D:$O,12,FALSE)),"")</f>
        <v/>
      </c>
    </row>
    <row r="16" spans="1:15" ht="12.75" customHeight="1" x14ac:dyDescent="0.25">
      <c r="A16" s="89" t="str">
        <f t="array" ref="A16">IFERROR(INDEX('Annex 2 EHV charges'!$D$11:$D$260, MATCH(0, IF(ISBLANK('Annex 2 EHV charges'!$D$11:$D$260),1, COUNTIF(A$4:$A15, 'Annex 2 EHV charges'!$D$11:$D$260)), 0)),"")</f>
        <v/>
      </c>
      <c r="B16" s="88" t="str">
        <f>IF($A16="","",VLOOKUP($A16,'Annex 2 EHV charges'!$D:$O,2,0))</f>
        <v/>
      </c>
      <c r="C16" s="89" t="str">
        <f>IF($A16="","",VLOOKUP($A16,'Annex 2 EHV charges'!$D:$O,3,0))</f>
        <v/>
      </c>
      <c r="D16" s="88" t="str">
        <f>IF($A16="","",VLOOKUP($A16,'Annex 2 EHV charges'!$D:$O,4,0))</f>
        <v/>
      </c>
      <c r="E16" s="90" t="str">
        <f>IFERROR(IF(VLOOKUP($A16,'Annex 2 EHV charges'!$D:$O,9,FALSE)=0,"",VLOOKUP($A16,'Annex 2 EHV charges'!$D:$O,9,FALSE)),"")</f>
        <v/>
      </c>
      <c r="F16" s="91" t="str">
        <f>IFERROR(IF(VLOOKUP($A16,'Annex 2 EHV charges'!$D:$O,10,FALSE)=0,"",VLOOKUP($A16,'Annex 2 EHV charges'!$D:$O,10,FALSE)),"")</f>
        <v/>
      </c>
      <c r="G16" s="92" t="str">
        <f>IFERROR(IF(VLOOKUP($A16,'Annex 2 EHV charges'!$D:$O,11,FALSE)=0,"",VLOOKUP($A16,'Annex 2 EHV charges'!$D:$O,11,FALSE)),"")</f>
        <v/>
      </c>
      <c r="H16" s="92" t="str">
        <f>IFERROR(IF(VLOOKUP($A16,'Annex 2 EHV charges'!$D:$O,12,FALSE)=0,"",VLOOKUP($A16,'Annex 2 EHV charges'!$D:$O,12,FALSE)),"")</f>
        <v/>
      </c>
    </row>
    <row r="17" spans="1:8" ht="12.75" customHeight="1" x14ac:dyDescent="0.25">
      <c r="A17" s="89" t="str">
        <f t="array" ref="A17">IFERROR(INDEX('Annex 2 EHV charges'!$D$11:$D$260, MATCH(0, IF(ISBLANK('Annex 2 EHV charges'!$D$11:$D$260),1, COUNTIF(A$4:$A16, 'Annex 2 EHV charges'!$D$11:$D$260)), 0)),"")</f>
        <v/>
      </c>
      <c r="B17" s="88" t="str">
        <f>IF($A17="","",VLOOKUP($A17,'Annex 2 EHV charges'!$D:$O,2,0))</f>
        <v/>
      </c>
      <c r="C17" s="89" t="str">
        <f>IF($A17="","",VLOOKUP($A17,'Annex 2 EHV charges'!$D:$O,3,0))</f>
        <v/>
      </c>
      <c r="D17" s="88" t="str">
        <f>IF($A17="","",VLOOKUP($A17,'Annex 2 EHV charges'!$D:$O,4,0))</f>
        <v/>
      </c>
      <c r="E17" s="90" t="str">
        <f>IFERROR(IF(VLOOKUP($A17,'Annex 2 EHV charges'!$D:$O,9,FALSE)=0,"",VLOOKUP($A17,'Annex 2 EHV charges'!$D:$O,9,FALSE)),"")</f>
        <v/>
      </c>
      <c r="F17" s="91" t="str">
        <f>IFERROR(IF(VLOOKUP($A17,'Annex 2 EHV charges'!$D:$O,10,FALSE)=0,"",VLOOKUP($A17,'Annex 2 EHV charges'!$D:$O,10,FALSE)),"")</f>
        <v/>
      </c>
      <c r="G17" s="92" t="str">
        <f>IFERROR(IF(VLOOKUP($A17,'Annex 2 EHV charges'!$D:$O,11,FALSE)=0,"",VLOOKUP($A17,'Annex 2 EHV charges'!$D:$O,11,FALSE)),"")</f>
        <v/>
      </c>
      <c r="H17" s="92" t="str">
        <f>IFERROR(IF(VLOOKUP($A17,'Annex 2 EHV charges'!$D:$O,12,FALSE)=0,"",VLOOKUP($A17,'Annex 2 EHV charges'!$D:$O,12,FALSE)),"")</f>
        <v/>
      </c>
    </row>
    <row r="18" spans="1:8" ht="12.75" customHeight="1" x14ac:dyDescent="0.25">
      <c r="A18" s="89" t="str">
        <f t="array" ref="A18">IFERROR(INDEX('Annex 2 EHV charges'!$D$11:$D$260, MATCH(0, IF(ISBLANK('Annex 2 EHV charges'!$D$11:$D$260),1, COUNTIF(A$4:$A17, 'Annex 2 EHV charges'!$D$11:$D$260)), 0)),"")</f>
        <v/>
      </c>
      <c r="B18" s="88" t="str">
        <f>IF($A18="","",VLOOKUP($A18,'Annex 2 EHV charges'!$D:$O,2,0))</f>
        <v/>
      </c>
      <c r="C18" s="89" t="str">
        <f>IF($A18="","",VLOOKUP($A18,'Annex 2 EHV charges'!$D:$O,3,0))</f>
        <v/>
      </c>
      <c r="D18" s="88" t="str">
        <f>IF($A18="","",VLOOKUP($A18,'Annex 2 EHV charges'!$D:$O,4,0))</f>
        <v/>
      </c>
      <c r="E18" s="90" t="str">
        <f>IFERROR(IF(VLOOKUP($A18,'Annex 2 EHV charges'!$D:$O,9,FALSE)=0,"",VLOOKUP($A18,'Annex 2 EHV charges'!$D:$O,9,FALSE)),"")</f>
        <v/>
      </c>
      <c r="F18" s="91" t="str">
        <f>IFERROR(IF(VLOOKUP($A18,'Annex 2 EHV charges'!$D:$O,10,FALSE)=0,"",VLOOKUP($A18,'Annex 2 EHV charges'!$D:$O,10,FALSE)),"")</f>
        <v/>
      </c>
      <c r="G18" s="92" t="str">
        <f>IFERROR(IF(VLOOKUP($A18,'Annex 2 EHV charges'!$D:$O,11,FALSE)=0,"",VLOOKUP($A18,'Annex 2 EHV charges'!$D:$O,11,FALSE)),"")</f>
        <v/>
      </c>
      <c r="H18" s="92" t="str">
        <f>IFERROR(IF(VLOOKUP($A18,'Annex 2 EHV charges'!$D:$O,12,FALSE)=0,"",VLOOKUP($A18,'Annex 2 EHV charges'!$D:$O,12,FALSE)),"")</f>
        <v/>
      </c>
    </row>
    <row r="19" spans="1:8" ht="12.75" customHeight="1" x14ac:dyDescent="0.25">
      <c r="A19" s="89" t="str">
        <f t="array" ref="A19">IFERROR(INDEX('Annex 2 EHV charges'!$D$11:$D$260, MATCH(0, IF(ISBLANK('Annex 2 EHV charges'!$D$11:$D$260),1, COUNTIF(A$4:$A18, 'Annex 2 EHV charges'!$D$11:$D$260)), 0)),"")</f>
        <v/>
      </c>
      <c r="B19" s="88" t="str">
        <f>IF($A19="","",VLOOKUP($A19,'Annex 2 EHV charges'!$D:$O,2,0))</f>
        <v/>
      </c>
      <c r="C19" s="89" t="str">
        <f>IF($A19="","",VLOOKUP($A19,'Annex 2 EHV charges'!$D:$O,3,0))</f>
        <v/>
      </c>
      <c r="D19" s="88" t="str">
        <f>IF($A19="","",VLOOKUP($A19,'Annex 2 EHV charges'!$D:$O,4,0))</f>
        <v/>
      </c>
      <c r="E19" s="90" t="str">
        <f>IFERROR(IF(VLOOKUP($A19,'Annex 2 EHV charges'!$D:$O,9,FALSE)=0,"",VLOOKUP($A19,'Annex 2 EHV charges'!$D:$O,9,FALSE)),"")</f>
        <v/>
      </c>
      <c r="F19" s="91" t="str">
        <f>IFERROR(IF(VLOOKUP($A19,'Annex 2 EHV charges'!$D:$O,10,FALSE)=0,"",VLOOKUP($A19,'Annex 2 EHV charges'!$D:$O,10,FALSE)),"")</f>
        <v/>
      </c>
      <c r="G19" s="92" t="str">
        <f>IFERROR(IF(VLOOKUP($A19,'Annex 2 EHV charges'!$D:$O,11,FALSE)=0,"",VLOOKUP($A19,'Annex 2 EHV charges'!$D:$O,11,FALSE)),"")</f>
        <v/>
      </c>
      <c r="H19" s="92" t="str">
        <f>IFERROR(IF(VLOOKUP($A19,'Annex 2 EHV charges'!$D:$O,12,FALSE)=0,"",VLOOKUP($A19,'Annex 2 EHV charges'!$D:$O,12,FALSE)),"")</f>
        <v/>
      </c>
    </row>
    <row r="20" spans="1:8" ht="12.75" customHeight="1" x14ac:dyDescent="0.25">
      <c r="A20" s="89" t="str">
        <f t="array" ref="A20">IFERROR(INDEX('Annex 2 EHV charges'!$D$11:$D$260, MATCH(0, IF(ISBLANK('Annex 2 EHV charges'!$D$11:$D$260),1, COUNTIF(A$4:$A19, 'Annex 2 EHV charges'!$D$11:$D$260)), 0)),"")</f>
        <v/>
      </c>
      <c r="B20" s="88" t="str">
        <f>IF($A20="","",VLOOKUP($A20,'Annex 2 EHV charges'!$D:$O,2,0))</f>
        <v/>
      </c>
      <c r="C20" s="89" t="str">
        <f>IF($A20="","",VLOOKUP($A20,'Annex 2 EHV charges'!$D:$O,3,0))</f>
        <v/>
      </c>
      <c r="D20" s="88" t="str">
        <f>IF($A20="","",VLOOKUP($A20,'Annex 2 EHV charges'!$D:$O,4,0))</f>
        <v/>
      </c>
      <c r="E20" s="90" t="str">
        <f>IFERROR(IF(VLOOKUP($A20,'Annex 2 EHV charges'!$D:$O,9,FALSE)=0,"",VLOOKUP($A20,'Annex 2 EHV charges'!$D:$O,9,FALSE)),"")</f>
        <v/>
      </c>
      <c r="F20" s="91" t="str">
        <f>IFERROR(IF(VLOOKUP($A20,'Annex 2 EHV charges'!$D:$O,10,FALSE)=0,"",VLOOKUP($A20,'Annex 2 EHV charges'!$D:$O,10,FALSE)),"")</f>
        <v/>
      </c>
      <c r="G20" s="92" t="str">
        <f>IFERROR(IF(VLOOKUP($A20,'Annex 2 EHV charges'!$D:$O,11,FALSE)=0,"",VLOOKUP($A20,'Annex 2 EHV charges'!$D:$O,11,FALSE)),"")</f>
        <v/>
      </c>
      <c r="H20" s="92" t="str">
        <f>IFERROR(IF(VLOOKUP($A20,'Annex 2 EHV charges'!$D:$O,12,FALSE)=0,"",VLOOKUP($A20,'Annex 2 EHV charges'!$D:$O,12,FALSE)),"")</f>
        <v/>
      </c>
    </row>
    <row r="21" spans="1:8" ht="12.75" customHeight="1" x14ac:dyDescent="0.25">
      <c r="A21" s="89" t="str">
        <f t="array" ref="A21">IFERROR(INDEX('Annex 2 EHV charges'!$D$11:$D$260, MATCH(0, IF(ISBLANK('Annex 2 EHV charges'!$D$11:$D$260),1, COUNTIF(A$4:$A20, 'Annex 2 EHV charges'!$D$11:$D$260)), 0)),"")</f>
        <v/>
      </c>
      <c r="B21" s="88" t="str">
        <f>IF($A21="","",VLOOKUP($A21,'Annex 2 EHV charges'!$D:$O,2,0))</f>
        <v/>
      </c>
      <c r="C21" s="89" t="str">
        <f>IF($A21="","",VLOOKUP($A21,'Annex 2 EHV charges'!$D:$O,3,0))</f>
        <v/>
      </c>
      <c r="D21" s="88" t="str">
        <f>IF($A21="","",VLOOKUP($A21,'Annex 2 EHV charges'!$D:$O,4,0))</f>
        <v/>
      </c>
      <c r="E21" s="90" t="str">
        <f>IFERROR(IF(VLOOKUP($A21,'Annex 2 EHV charges'!$D:$O,9,FALSE)=0,"",VLOOKUP($A21,'Annex 2 EHV charges'!$D:$O,9,FALSE)),"")</f>
        <v/>
      </c>
      <c r="F21" s="91" t="str">
        <f>IFERROR(IF(VLOOKUP($A21,'Annex 2 EHV charges'!$D:$O,10,FALSE)=0,"",VLOOKUP($A21,'Annex 2 EHV charges'!$D:$O,10,FALSE)),"")</f>
        <v/>
      </c>
      <c r="G21" s="92" t="str">
        <f>IFERROR(IF(VLOOKUP($A21,'Annex 2 EHV charges'!$D:$O,11,FALSE)=0,"",VLOOKUP($A21,'Annex 2 EHV charges'!$D:$O,11,FALSE)),"")</f>
        <v/>
      </c>
      <c r="H21" s="92" t="str">
        <f>IFERROR(IF(VLOOKUP($A21,'Annex 2 EHV charges'!$D:$O,12,FALSE)=0,"",VLOOKUP($A21,'Annex 2 EHV charges'!$D:$O,12,FALSE)),"")</f>
        <v/>
      </c>
    </row>
    <row r="22" spans="1:8" ht="12.75" customHeight="1" x14ac:dyDescent="0.25">
      <c r="A22" s="89" t="str">
        <f t="array" ref="A22">IFERROR(INDEX('Annex 2 EHV charges'!$D$11:$D$260, MATCH(0, IF(ISBLANK('Annex 2 EHV charges'!$D$11:$D$260),1, COUNTIF(A$4:$A21, 'Annex 2 EHV charges'!$D$11:$D$260)), 0)),"")</f>
        <v/>
      </c>
      <c r="B22" s="88" t="str">
        <f>IF($A22="","",VLOOKUP($A22,'Annex 2 EHV charges'!$D:$O,2,0))</f>
        <v/>
      </c>
      <c r="C22" s="89" t="str">
        <f>IF($A22="","",VLOOKUP($A22,'Annex 2 EHV charges'!$D:$O,3,0))</f>
        <v/>
      </c>
      <c r="D22" s="88" t="str">
        <f>IF($A22="","",VLOOKUP($A22,'Annex 2 EHV charges'!$D:$O,4,0))</f>
        <v/>
      </c>
      <c r="E22" s="90" t="str">
        <f>IFERROR(IF(VLOOKUP($A22,'Annex 2 EHV charges'!$D:$O,9,FALSE)=0,"",VLOOKUP($A22,'Annex 2 EHV charges'!$D:$O,9,FALSE)),"")</f>
        <v/>
      </c>
      <c r="F22" s="91" t="str">
        <f>IFERROR(IF(VLOOKUP($A22,'Annex 2 EHV charges'!$D:$O,10,FALSE)=0,"",VLOOKUP($A22,'Annex 2 EHV charges'!$D:$O,10,FALSE)),"")</f>
        <v/>
      </c>
      <c r="G22" s="92" t="str">
        <f>IFERROR(IF(VLOOKUP($A22,'Annex 2 EHV charges'!$D:$O,11,FALSE)=0,"",VLOOKUP($A22,'Annex 2 EHV charges'!$D:$O,11,FALSE)),"")</f>
        <v/>
      </c>
      <c r="H22" s="92" t="str">
        <f>IFERROR(IF(VLOOKUP($A22,'Annex 2 EHV charges'!$D:$O,12,FALSE)=0,"",VLOOKUP($A22,'Annex 2 EHV charges'!$D:$O,12,FALSE)),"")</f>
        <v/>
      </c>
    </row>
    <row r="23" spans="1:8" ht="12.75" customHeight="1" x14ac:dyDescent="0.25">
      <c r="A23" s="89" t="str">
        <f t="array" ref="A23">IFERROR(INDEX('Annex 2 EHV charges'!$D$11:$D$260, MATCH(0, IF(ISBLANK('Annex 2 EHV charges'!$D$11:$D$260),1, COUNTIF(A$4:$A22, 'Annex 2 EHV charges'!$D$11:$D$260)), 0)),"")</f>
        <v/>
      </c>
      <c r="B23" s="88" t="str">
        <f>IF($A23="","",VLOOKUP($A23,'Annex 2 EHV charges'!$D:$O,2,0))</f>
        <v/>
      </c>
      <c r="C23" s="89" t="str">
        <f>IF($A23="","",VLOOKUP($A23,'Annex 2 EHV charges'!$D:$O,3,0))</f>
        <v/>
      </c>
      <c r="D23" s="88" t="str">
        <f>IF($A23="","",VLOOKUP($A23,'Annex 2 EHV charges'!$D:$O,4,0))</f>
        <v/>
      </c>
      <c r="E23" s="90" t="str">
        <f>IFERROR(IF(VLOOKUP($A23,'Annex 2 EHV charges'!$D:$O,9,FALSE)=0,"",VLOOKUP($A23,'Annex 2 EHV charges'!$D:$O,9,FALSE)),"")</f>
        <v/>
      </c>
      <c r="F23" s="91" t="str">
        <f>IFERROR(IF(VLOOKUP($A23,'Annex 2 EHV charges'!$D:$O,10,FALSE)=0,"",VLOOKUP($A23,'Annex 2 EHV charges'!$D:$O,10,FALSE)),"")</f>
        <v/>
      </c>
      <c r="G23" s="92" t="str">
        <f>IFERROR(IF(VLOOKUP($A23,'Annex 2 EHV charges'!$D:$O,11,FALSE)=0,"",VLOOKUP($A23,'Annex 2 EHV charges'!$D:$O,11,FALSE)),"")</f>
        <v/>
      </c>
      <c r="H23" s="92" t="str">
        <f>IFERROR(IF(VLOOKUP($A23,'Annex 2 EHV charges'!$D:$O,12,FALSE)=0,"",VLOOKUP($A23,'Annex 2 EHV charges'!$D:$O,12,FALSE)),"")</f>
        <v/>
      </c>
    </row>
    <row r="24" spans="1:8" ht="12.75" customHeight="1" x14ac:dyDescent="0.25">
      <c r="A24" s="89" t="str">
        <f t="array" ref="A24">IFERROR(INDEX('Annex 2 EHV charges'!$D$11:$D$260, MATCH(0, IF(ISBLANK('Annex 2 EHV charges'!$D$11:$D$260),1, COUNTIF(A$4:$A23, 'Annex 2 EHV charges'!$D$11:$D$260)), 0)),"")</f>
        <v/>
      </c>
      <c r="B24" s="88" t="str">
        <f>IF($A24="","",VLOOKUP($A24,'Annex 2 EHV charges'!$D:$O,2,0))</f>
        <v/>
      </c>
      <c r="C24" s="89" t="str">
        <f>IF($A24="","",VLOOKUP($A24,'Annex 2 EHV charges'!$D:$O,3,0))</f>
        <v/>
      </c>
      <c r="D24" s="88" t="str">
        <f>IF($A24="","",VLOOKUP($A24,'Annex 2 EHV charges'!$D:$O,4,0))</f>
        <v/>
      </c>
      <c r="E24" s="90" t="str">
        <f>IFERROR(IF(VLOOKUP($A24,'Annex 2 EHV charges'!$D:$O,9,FALSE)=0,"",VLOOKUP($A24,'Annex 2 EHV charges'!$D:$O,9,FALSE)),"")</f>
        <v/>
      </c>
      <c r="F24" s="91" t="str">
        <f>IFERROR(IF(VLOOKUP($A24,'Annex 2 EHV charges'!$D:$O,10,FALSE)=0,"",VLOOKUP($A24,'Annex 2 EHV charges'!$D:$O,10,FALSE)),"")</f>
        <v/>
      </c>
      <c r="G24" s="92" t="str">
        <f>IFERROR(IF(VLOOKUP($A24,'Annex 2 EHV charges'!$D:$O,11,FALSE)=0,"",VLOOKUP($A24,'Annex 2 EHV charges'!$D:$O,11,FALSE)),"")</f>
        <v/>
      </c>
      <c r="H24" s="92" t="str">
        <f>IFERROR(IF(VLOOKUP($A24,'Annex 2 EHV charges'!$D:$O,12,FALSE)=0,"",VLOOKUP($A24,'Annex 2 EHV charges'!$D:$O,12,FALSE)),"")</f>
        <v/>
      </c>
    </row>
    <row r="25" spans="1:8" ht="12.75" customHeight="1" x14ac:dyDescent="0.25">
      <c r="A25" s="89" t="str">
        <f t="array" ref="A25">IFERROR(INDEX('Annex 2 EHV charges'!$D$11:$D$260, MATCH(0, IF(ISBLANK('Annex 2 EHV charges'!$D$11:$D$260),1, COUNTIF(A$4:$A24, 'Annex 2 EHV charges'!$D$11:$D$260)), 0)),"")</f>
        <v/>
      </c>
      <c r="B25" s="88" t="str">
        <f>IF($A25="","",VLOOKUP($A25,'Annex 2 EHV charges'!$D:$O,2,0))</f>
        <v/>
      </c>
      <c r="C25" s="89" t="str">
        <f>IF($A25="","",VLOOKUP($A25,'Annex 2 EHV charges'!$D:$O,3,0))</f>
        <v/>
      </c>
      <c r="D25" s="88" t="str">
        <f>IF($A25="","",VLOOKUP($A25,'Annex 2 EHV charges'!$D:$O,4,0))</f>
        <v/>
      </c>
      <c r="E25" s="90" t="str">
        <f>IFERROR(IF(VLOOKUP($A25,'Annex 2 EHV charges'!$D:$O,9,FALSE)=0,"",VLOOKUP($A25,'Annex 2 EHV charges'!$D:$O,9,FALSE)),"")</f>
        <v/>
      </c>
      <c r="F25" s="91" t="str">
        <f>IFERROR(IF(VLOOKUP($A25,'Annex 2 EHV charges'!$D:$O,10,FALSE)=0,"",VLOOKUP($A25,'Annex 2 EHV charges'!$D:$O,10,FALSE)),"")</f>
        <v/>
      </c>
      <c r="G25" s="92" t="str">
        <f>IFERROR(IF(VLOOKUP($A25,'Annex 2 EHV charges'!$D:$O,11,FALSE)=0,"",VLOOKUP($A25,'Annex 2 EHV charges'!$D:$O,11,FALSE)),"")</f>
        <v/>
      </c>
      <c r="H25" s="92" t="str">
        <f>IFERROR(IF(VLOOKUP($A25,'Annex 2 EHV charges'!$D:$O,12,FALSE)=0,"",VLOOKUP($A25,'Annex 2 EHV charges'!$D:$O,12,FALSE)),"")</f>
        <v/>
      </c>
    </row>
    <row r="26" spans="1:8" ht="12.75" customHeight="1" x14ac:dyDescent="0.25">
      <c r="A26" s="89" t="str">
        <f t="array" ref="A26">IFERROR(INDEX('Annex 2 EHV charges'!$D$11:$D$260, MATCH(0, IF(ISBLANK('Annex 2 EHV charges'!$D$11:$D$260),1, COUNTIF(A$4:$A25, 'Annex 2 EHV charges'!$D$11:$D$260)), 0)),"")</f>
        <v/>
      </c>
      <c r="B26" s="88" t="str">
        <f>IF($A26="","",VLOOKUP($A26,'Annex 2 EHV charges'!$D:$O,2,0))</f>
        <v/>
      </c>
      <c r="C26" s="89" t="str">
        <f>IF($A26="","",VLOOKUP($A26,'Annex 2 EHV charges'!$D:$O,3,0))</f>
        <v/>
      </c>
      <c r="D26" s="88" t="str">
        <f>IF($A26="","",VLOOKUP($A26,'Annex 2 EHV charges'!$D:$O,4,0))</f>
        <v/>
      </c>
      <c r="E26" s="90" t="str">
        <f>IFERROR(IF(VLOOKUP($A26,'Annex 2 EHV charges'!$D:$O,9,FALSE)=0,"",VLOOKUP($A26,'Annex 2 EHV charges'!$D:$O,9,FALSE)),"")</f>
        <v/>
      </c>
      <c r="F26" s="91" t="str">
        <f>IFERROR(IF(VLOOKUP($A26,'Annex 2 EHV charges'!$D:$O,10,FALSE)=0,"",VLOOKUP($A26,'Annex 2 EHV charges'!$D:$O,10,FALSE)),"")</f>
        <v/>
      </c>
      <c r="G26" s="92" t="str">
        <f>IFERROR(IF(VLOOKUP($A26,'Annex 2 EHV charges'!$D:$O,11,FALSE)=0,"",VLOOKUP($A26,'Annex 2 EHV charges'!$D:$O,11,FALSE)),"")</f>
        <v/>
      </c>
      <c r="H26" s="92" t="str">
        <f>IFERROR(IF(VLOOKUP($A26,'Annex 2 EHV charges'!$D:$O,12,FALSE)=0,"",VLOOKUP($A26,'Annex 2 EHV charges'!$D:$O,12,FALSE)),"")</f>
        <v/>
      </c>
    </row>
    <row r="27" spans="1:8" ht="12.75" customHeight="1" x14ac:dyDescent="0.25">
      <c r="A27" s="89" t="str">
        <f t="array" ref="A27">IFERROR(INDEX('Annex 2 EHV charges'!$D$11:$D$260, MATCH(0, IF(ISBLANK('Annex 2 EHV charges'!$D$11:$D$260),1, COUNTIF(A$4:$A26, 'Annex 2 EHV charges'!$D$11:$D$260)), 0)),"")</f>
        <v/>
      </c>
      <c r="B27" s="88" t="str">
        <f>IF($A27="","",VLOOKUP($A27,'Annex 2 EHV charges'!$D:$O,2,0))</f>
        <v/>
      </c>
      <c r="C27" s="89" t="str">
        <f>IF($A27="","",VLOOKUP($A27,'Annex 2 EHV charges'!$D:$O,3,0))</f>
        <v/>
      </c>
      <c r="D27" s="88" t="str">
        <f>IF($A27="","",VLOOKUP($A27,'Annex 2 EHV charges'!$D:$O,4,0))</f>
        <v/>
      </c>
      <c r="E27" s="90" t="str">
        <f>IFERROR(IF(VLOOKUP($A27,'Annex 2 EHV charges'!$D:$O,9,FALSE)=0,"",VLOOKUP($A27,'Annex 2 EHV charges'!$D:$O,9,FALSE)),"")</f>
        <v/>
      </c>
      <c r="F27" s="91" t="str">
        <f>IFERROR(IF(VLOOKUP($A27,'Annex 2 EHV charges'!$D:$O,10,FALSE)=0,"",VLOOKUP($A27,'Annex 2 EHV charges'!$D:$O,10,FALSE)),"")</f>
        <v/>
      </c>
      <c r="G27" s="92" t="str">
        <f>IFERROR(IF(VLOOKUP($A27,'Annex 2 EHV charges'!$D:$O,11,FALSE)=0,"",VLOOKUP($A27,'Annex 2 EHV charges'!$D:$O,11,FALSE)),"")</f>
        <v/>
      </c>
      <c r="H27" s="92" t="str">
        <f>IFERROR(IF(VLOOKUP($A27,'Annex 2 EHV charges'!$D:$O,12,FALSE)=0,"",VLOOKUP($A27,'Annex 2 EHV charges'!$D:$O,12,FALSE)),"")</f>
        <v/>
      </c>
    </row>
    <row r="28" spans="1:8" ht="12.75" customHeight="1" x14ac:dyDescent="0.25">
      <c r="A28" s="89" t="str">
        <f t="array" ref="A28">IFERROR(INDEX('Annex 2 EHV charges'!$D$11:$D$260, MATCH(0, IF(ISBLANK('Annex 2 EHV charges'!$D$11:$D$260),1, COUNTIF(A$4:$A27, 'Annex 2 EHV charges'!$D$11:$D$260)), 0)),"")</f>
        <v/>
      </c>
      <c r="B28" s="88" t="str">
        <f>IF($A28="","",VLOOKUP($A28,'Annex 2 EHV charges'!$D:$O,2,0))</f>
        <v/>
      </c>
      <c r="C28" s="89" t="str">
        <f>IF($A28="","",VLOOKUP($A28,'Annex 2 EHV charges'!$D:$O,3,0))</f>
        <v/>
      </c>
      <c r="D28" s="88" t="str">
        <f>IF($A28="","",VLOOKUP($A28,'Annex 2 EHV charges'!$D:$O,4,0))</f>
        <v/>
      </c>
      <c r="E28" s="90" t="str">
        <f>IFERROR(IF(VLOOKUP($A28,'Annex 2 EHV charges'!$D:$O,9,FALSE)=0,"",VLOOKUP($A28,'Annex 2 EHV charges'!$D:$O,9,FALSE)),"")</f>
        <v/>
      </c>
      <c r="F28" s="91" t="str">
        <f>IFERROR(IF(VLOOKUP($A28,'Annex 2 EHV charges'!$D:$O,10,FALSE)=0,"",VLOOKUP($A28,'Annex 2 EHV charges'!$D:$O,10,FALSE)),"")</f>
        <v/>
      </c>
      <c r="G28" s="92" t="str">
        <f>IFERROR(IF(VLOOKUP($A28,'Annex 2 EHV charges'!$D:$O,11,FALSE)=0,"",VLOOKUP($A28,'Annex 2 EHV charges'!$D:$O,11,FALSE)),"")</f>
        <v/>
      </c>
      <c r="H28" s="92" t="str">
        <f>IFERROR(IF(VLOOKUP($A28,'Annex 2 EHV charges'!$D:$O,12,FALSE)=0,"",VLOOKUP($A28,'Annex 2 EHV charges'!$D:$O,12,FALSE)),"")</f>
        <v/>
      </c>
    </row>
    <row r="29" spans="1:8" ht="12.75" customHeight="1" x14ac:dyDescent="0.25">
      <c r="A29" s="89" t="str">
        <f t="array" ref="A29">IFERROR(INDEX('Annex 2 EHV charges'!$D$11:$D$260, MATCH(0, IF(ISBLANK('Annex 2 EHV charges'!$D$11:$D$260),1, COUNTIF(A$4:$A28, 'Annex 2 EHV charges'!$D$11:$D$260)), 0)),"")</f>
        <v/>
      </c>
      <c r="B29" s="88" t="str">
        <f>IF($A29="","",VLOOKUP($A29,'Annex 2 EHV charges'!$D:$O,2,0))</f>
        <v/>
      </c>
      <c r="C29" s="89" t="str">
        <f>IF($A29="","",VLOOKUP($A29,'Annex 2 EHV charges'!$D:$O,3,0))</f>
        <v/>
      </c>
      <c r="D29" s="88" t="str">
        <f>IF($A29="","",VLOOKUP($A29,'Annex 2 EHV charges'!$D:$O,4,0))</f>
        <v/>
      </c>
      <c r="E29" s="90" t="str">
        <f>IFERROR(IF(VLOOKUP($A29,'Annex 2 EHV charges'!$D:$O,9,FALSE)=0,"",VLOOKUP($A29,'Annex 2 EHV charges'!$D:$O,9,FALSE)),"")</f>
        <v/>
      </c>
      <c r="F29" s="91" t="str">
        <f>IFERROR(IF(VLOOKUP($A29,'Annex 2 EHV charges'!$D:$O,10,FALSE)=0,"",VLOOKUP($A29,'Annex 2 EHV charges'!$D:$O,10,FALSE)),"")</f>
        <v/>
      </c>
      <c r="G29" s="92" t="str">
        <f>IFERROR(IF(VLOOKUP($A29,'Annex 2 EHV charges'!$D:$O,11,FALSE)=0,"",VLOOKUP($A29,'Annex 2 EHV charges'!$D:$O,11,FALSE)),"")</f>
        <v/>
      </c>
      <c r="H29" s="92" t="str">
        <f>IFERROR(IF(VLOOKUP($A29,'Annex 2 EHV charges'!$D:$O,12,FALSE)=0,"",VLOOKUP($A29,'Annex 2 EHV charges'!$D:$O,12,FALSE)),"")</f>
        <v/>
      </c>
    </row>
    <row r="30" spans="1:8" ht="12.75" customHeight="1" x14ac:dyDescent="0.25">
      <c r="A30" s="89" t="str">
        <f t="array" ref="A30">IFERROR(INDEX('Annex 2 EHV charges'!$D$11:$D$260, MATCH(0, IF(ISBLANK('Annex 2 EHV charges'!$D$11:$D$260),1, COUNTIF(A$4:$A29, 'Annex 2 EHV charges'!$D$11:$D$260)), 0)),"")</f>
        <v/>
      </c>
      <c r="B30" s="88" t="str">
        <f>IF($A30="","",VLOOKUP($A30,'Annex 2 EHV charges'!$D:$O,2,0))</f>
        <v/>
      </c>
      <c r="C30" s="89" t="str">
        <f>IF($A30="","",VLOOKUP($A30,'Annex 2 EHV charges'!$D:$O,3,0))</f>
        <v/>
      </c>
      <c r="D30" s="88" t="str">
        <f>IF($A30="","",VLOOKUP($A30,'Annex 2 EHV charges'!$D:$O,4,0))</f>
        <v/>
      </c>
      <c r="E30" s="90" t="str">
        <f>IFERROR(IF(VLOOKUP($A30,'Annex 2 EHV charges'!$D:$O,9,FALSE)=0,"",VLOOKUP($A30,'Annex 2 EHV charges'!$D:$O,9,FALSE)),"")</f>
        <v/>
      </c>
      <c r="F30" s="91" t="str">
        <f>IFERROR(IF(VLOOKUP($A30,'Annex 2 EHV charges'!$D:$O,10,FALSE)=0,"",VLOOKUP($A30,'Annex 2 EHV charges'!$D:$O,10,FALSE)),"")</f>
        <v/>
      </c>
      <c r="G30" s="92" t="str">
        <f>IFERROR(IF(VLOOKUP($A30,'Annex 2 EHV charges'!$D:$O,11,FALSE)=0,"",VLOOKUP($A30,'Annex 2 EHV charges'!$D:$O,11,FALSE)),"")</f>
        <v/>
      </c>
      <c r="H30" s="92" t="str">
        <f>IFERROR(IF(VLOOKUP($A30,'Annex 2 EHV charges'!$D:$O,12,FALSE)=0,"",VLOOKUP($A30,'Annex 2 EHV charges'!$D:$O,12,FALSE)),"")</f>
        <v/>
      </c>
    </row>
    <row r="31" spans="1:8" ht="12.75" customHeight="1" x14ac:dyDescent="0.25">
      <c r="A31" s="89" t="str">
        <f t="array" ref="A31">IFERROR(INDEX('Annex 2 EHV charges'!$D$11:$D$260, MATCH(0, IF(ISBLANK('Annex 2 EHV charges'!$D$11:$D$260),1, COUNTIF(A$4:$A30, 'Annex 2 EHV charges'!$D$11:$D$260)), 0)),"")</f>
        <v/>
      </c>
      <c r="B31" s="88" t="str">
        <f>IF($A31="","",VLOOKUP($A31,'Annex 2 EHV charges'!$D:$O,2,0))</f>
        <v/>
      </c>
      <c r="C31" s="89" t="str">
        <f>IF($A31="","",VLOOKUP($A31,'Annex 2 EHV charges'!$D:$O,3,0))</f>
        <v/>
      </c>
      <c r="D31" s="88" t="str">
        <f>IF($A31="","",VLOOKUP($A31,'Annex 2 EHV charges'!$D:$O,4,0))</f>
        <v/>
      </c>
      <c r="E31" s="90" t="str">
        <f>IFERROR(IF(VLOOKUP($A31,'Annex 2 EHV charges'!$D:$O,9,FALSE)=0,"",VLOOKUP($A31,'Annex 2 EHV charges'!$D:$O,9,FALSE)),"")</f>
        <v/>
      </c>
      <c r="F31" s="91" t="str">
        <f>IFERROR(IF(VLOOKUP($A31,'Annex 2 EHV charges'!$D:$O,10,FALSE)=0,"",VLOOKUP($A31,'Annex 2 EHV charges'!$D:$O,10,FALSE)),"")</f>
        <v/>
      </c>
      <c r="G31" s="92" t="str">
        <f>IFERROR(IF(VLOOKUP($A31,'Annex 2 EHV charges'!$D:$O,11,FALSE)=0,"",VLOOKUP($A31,'Annex 2 EHV charges'!$D:$O,11,FALSE)),"")</f>
        <v/>
      </c>
      <c r="H31" s="92" t="str">
        <f>IFERROR(IF(VLOOKUP($A31,'Annex 2 EHV charges'!$D:$O,12,FALSE)=0,"",VLOOKUP($A31,'Annex 2 EHV charges'!$D:$O,12,FALSE)),"")</f>
        <v/>
      </c>
    </row>
    <row r="32" spans="1:8" ht="12.75" customHeight="1" x14ac:dyDescent="0.25">
      <c r="A32" s="89" t="str">
        <f t="array" ref="A32">IFERROR(INDEX('Annex 2 EHV charges'!$D$11:$D$260, MATCH(0, IF(ISBLANK('Annex 2 EHV charges'!$D$11:$D$260),1, COUNTIF(A$4:$A31, 'Annex 2 EHV charges'!$D$11:$D$260)), 0)),"")</f>
        <v/>
      </c>
      <c r="B32" s="88" t="str">
        <f>IF($A32="","",VLOOKUP($A32,'Annex 2 EHV charges'!$D:$O,2,0))</f>
        <v/>
      </c>
      <c r="C32" s="89" t="str">
        <f>IF($A32="","",VLOOKUP($A32,'Annex 2 EHV charges'!$D:$O,3,0))</f>
        <v/>
      </c>
      <c r="D32" s="88" t="str">
        <f>IF($A32="","",VLOOKUP($A32,'Annex 2 EHV charges'!$D:$O,4,0))</f>
        <v/>
      </c>
      <c r="E32" s="90" t="str">
        <f>IFERROR(IF(VLOOKUP($A32,'Annex 2 EHV charges'!$D:$O,9,FALSE)=0,"",VLOOKUP($A32,'Annex 2 EHV charges'!$D:$O,9,FALSE)),"")</f>
        <v/>
      </c>
      <c r="F32" s="91" t="str">
        <f>IFERROR(IF(VLOOKUP($A32,'Annex 2 EHV charges'!$D:$O,10,FALSE)=0,"",VLOOKUP($A32,'Annex 2 EHV charges'!$D:$O,10,FALSE)),"")</f>
        <v/>
      </c>
      <c r="G32" s="92" t="str">
        <f>IFERROR(IF(VLOOKUP($A32,'Annex 2 EHV charges'!$D:$O,11,FALSE)=0,"",VLOOKUP($A32,'Annex 2 EHV charges'!$D:$O,11,FALSE)),"")</f>
        <v/>
      </c>
      <c r="H32" s="92" t="str">
        <f>IFERROR(IF(VLOOKUP($A32,'Annex 2 EHV charges'!$D:$O,12,FALSE)=0,"",VLOOKUP($A32,'Annex 2 EHV charges'!$D:$O,12,FALSE)),"")</f>
        <v/>
      </c>
    </row>
    <row r="33" spans="1:8" ht="12.75" customHeight="1" x14ac:dyDescent="0.25">
      <c r="A33" s="89" t="str">
        <f t="array" ref="A33">IFERROR(INDEX('Annex 2 EHV charges'!$D$11:$D$260, MATCH(0, IF(ISBLANK('Annex 2 EHV charges'!$D$11:$D$260),1, COUNTIF(A$4:$A32, 'Annex 2 EHV charges'!$D$11:$D$260)), 0)),"")</f>
        <v/>
      </c>
      <c r="B33" s="88" t="str">
        <f>IF($A33="","",VLOOKUP($A33,'Annex 2 EHV charges'!$D:$O,2,0))</f>
        <v/>
      </c>
      <c r="C33" s="89" t="str">
        <f>IF($A33="","",VLOOKUP($A33,'Annex 2 EHV charges'!$D:$O,3,0))</f>
        <v/>
      </c>
      <c r="D33" s="88" t="str">
        <f>IF($A33="","",VLOOKUP($A33,'Annex 2 EHV charges'!$D:$O,4,0))</f>
        <v/>
      </c>
      <c r="E33" s="90" t="str">
        <f>IFERROR(IF(VLOOKUP($A33,'Annex 2 EHV charges'!$D:$O,9,FALSE)=0,"",VLOOKUP($A33,'Annex 2 EHV charges'!$D:$O,9,FALSE)),"")</f>
        <v/>
      </c>
      <c r="F33" s="91" t="str">
        <f>IFERROR(IF(VLOOKUP($A33,'Annex 2 EHV charges'!$D:$O,10,FALSE)=0,"",VLOOKUP($A33,'Annex 2 EHV charges'!$D:$O,10,FALSE)),"")</f>
        <v/>
      </c>
      <c r="G33" s="92" t="str">
        <f>IFERROR(IF(VLOOKUP($A33,'Annex 2 EHV charges'!$D:$O,11,FALSE)=0,"",VLOOKUP($A33,'Annex 2 EHV charges'!$D:$O,11,FALSE)),"")</f>
        <v/>
      </c>
      <c r="H33" s="92" t="str">
        <f>IFERROR(IF(VLOOKUP($A33,'Annex 2 EHV charges'!$D:$O,12,FALSE)=0,"",VLOOKUP($A33,'Annex 2 EHV charges'!$D:$O,12,FALSE)),"")</f>
        <v/>
      </c>
    </row>
    <row r="34" spans="1:8" ht="12.75" customHeight="1" x14ac:dyDescent="0.25">
      <c r="A34" s="89" t="str">
        <f t="array" ref="A34">IFERROR(INDEX('Annex 2 EHV charges'!$D$11:$D$260, MATCH(0, IF(ISBLANK('Annex 2 EHV charges'!$D$11:$D$260),1, COUNTIF(A$4:$A33, 'Annex 2 EHV charges'!$D$11:$D$260)), 0)),"")</f>
        <v/>
      </c>
      <c r="B34" s="88" t="str">
        <f>IF($A34="","",VLOOKUP($A34,'Annex 2 EHV charges'!$D:$O,2,0))</f>
        <v/>
      </c>
      <c r="C34" s="89" t="str">
        <f>IF($A34="","",VLOOKUP($A34,'Annex 2 EHV charges'!$D:$O,3,0))</f>
        <v/>
      </c>
      <c r="D34" s="88" t="str">
        <f>IF($A34="","",VLOOKUP($A34,'Annex 2 EHV charges'!$D:$O,4,0))</f>
        <v/>
      </c>
      <c r="E34" s="90" t="str">
        <f>IFERROR(IF(VLOOKUP($A34,'Annex 2 EHV charges'!$D:$O,9,FALSE)=0,"",VLOOKUP($A34,'Annex 2 EHV charges'!$D:$O,9,FALSE)),"")</f>
        <v/>
      </c>
      <c r="F34" s="91" t="str">
        <f>IFERROR(IF(VLOOKUP($A34,'Annex 2 EHV charges'!$D:$O,10,FALSE)=0,"",VLOOKUP($A34,'Annex 2 EHV charges'!$D:$O,10,FALSE)),"")</f>
        <v/>
      </c>
      <c r="G34" s="92" t="str">
        <f>IFERROR(IF(VLOOKUP($A34,'Annex 2 EHV charges'!$D:$O,11,FALSE)=0,"",VLOOKUP($A34,'Annex 2 EHV charges'!$D:$O,11,FALSE)),"")</f>
        <v/>
      </c>
      <c r="H34" s="92" t="str">
        <f>IFERROR(IF(VLOOKUP($A34,'Annex 2 EHV charges'!$D:$O,12,FALSE)=0,"",VLOOKUP($A34,'Annex 2 EHV charges'!$D:$O,12,FALSE)),"")</f>
        <v/>
      </c>
    </row>
    <row r="35" spans="1:8" ht="12.75" customHeight="1" x14ac:dyDescent="0.25">
      <c r="A35" s="89" t="str">
        <f t="array" ref="A35">IFERROR(INDEX('Annex 2 EHV charges'!$D$11:$D$260, MATCH(0, IF(ISBLANK('Annex 2 EHV charges'!$D$11:$D$260),1, COUNTIF(A$4:$A34, 'Annex 2 EHV charges'!$D$11:$D$260)), 0)),"")</f>
        <v/>
      </c>
      <c r="B35" s="88" t="str">
        <f>IF($A35="","",VLOOKUP($A35,'Annex 2 EHV charges'!$D:$O,2,0))</f>
        <v/>
      </c>
      <c r="C35" s="89" t="str">
        <f>IF($A35="","",VLOOKUP($A35,'Annex 2 EHV charges'!$D:$O,3,0))</f>
        <v/>
      </c>
      <c r="D35" s="88" t="str">
        <f>IF($A35="","",VLOOKUP($A35,'Annex 2 EHV charges'!$D:$O,4,0))</f>
        <v/>
      </c>
      <c r="E35" s="90" t="str">
        <f>IFERROR(IF(VLOOKUP($A35,'Annex 2 EHV charges'!$D:$O,9,FALSE)=0,"",VLOOKUP($A35,'Annex 2 EHV charges'!$D:$O,9,FALSE)),"")</f>
        <v/>
      </c>
      <c r="F35" s="91" t="str">
        <f>IFERROR(IF(VLOOKUP($A35,'Annex 2 EHV charges'!$D:$O,10,FALSE)=0,"",VLOOKUP($A35,'Annex 2 EHV charges'!$D:$O,10,FALSE)),"")</f>
        <v/>
      </c>
      <c r="G35" s="92" t="str">
        <f>IFERROR(IF(VLOOKUP($A35,'Annex 2 EHV charges'!$D:$O,11,FALSE)=0,"",VLOOKUP($A35,'Annex 2 EHV charges'!$D:$O,11,FALSE)),"")</f>
        <v/>
      </c>
      <c r="H35" s="92" t="str">
        <f>IFERROR(IF(VLOOKUP($A35,'Annex 2 EHV charges'!$D:$O,12,FALSE)=0,"",VLOOKUP($A35,'Annex 2 EHV charges'!$D:$O,12,FALSE)),"")</f>
        <v/>
      </c>
    </row>
    <row r="36" spans="1:8" ht="12.75" customHeight="1" x14ac:dyDescent="0.25">
      <c r="A36" s="89" t="str">
        <f t="array" ref="A36">IFERROR(INDEX('Annex 2 EHV charges'!$D$11:$D$260, MATCH(0, IF(ISBLANK('Annex 2 EHV charges'!$D$11:$D$260),1, COUNTIF(A$4:$A35, 'Annex 2 EHV charges'!$D$11:$D$260)), 0)),"")</f>
        <v/>
      </c>
      <c r="B36" s="88" t="str">
        <f>IF($A36="","",VLOOKUP($A36,'Annex 2 EHV charges'!$D:$O,2,0))</f>
        <v/>
      </c>
      <c r="C36" s="89" t="str">
        <f>IF($A36="","",VLOOKUP($A36,'Annex 2 EHV charges'!$D:$O,3,0))</f>
        <v/>
      </c>
      <c r="D36" s="88" t="str">
        <f>IF($A36="","",VLOOKUP($A36,'Annex 2 EHV charges'!$D:$O,4,0))</f>
        <v/>
      </c>
      <c r="E36" s="90" t="str">
        <f>IFERROR(IF(VLOOKUP($A36,'Annex 2 EHV charges'!$D:$O,9,FALSE)=0,"",VLOOKUP($A36,'Annex 2 EHV charges'!$D:$O,9,FALSE)),"")</f>
        <v/>
      </c>
      <c r="F36" s="91" t="str">
        <f>IFERROR(IF(VLOOKUP($A36,'Annex 2 EHV charges'!$D:$O,10,FALSE)=0,"",VLOOKUP($A36,'Annex 2 EHV charges'!$D:$O,10,FALSE)),"")</f>
        <v/>
      </c>
      <c r="G36" s="92" t="str">
        <f>IFERROR(IF(VLOOKUP($A36,'Annex 2 EHV charges'!$D:$O,11,FALSE)=0,"",VLOOKUP($A36,'Annex 2 EHV charges'!$D:$O,11,FALSE)),"")</f>
        <v/>
      </c>
      <c r="H36" s="92" t="str">
        <f>IFERROR(IF(VLOOKUP($A36,'Annex 2 EHV charges'!$D:$O,12,FALSE)=0,"",VLOOKUP($A36,'Annex 2 EHV charges'!$D:$O,12,FALSE)),"")</f>
        <v/>
      </c>
    </row>
    <row r="37" spans="1:8" ht="12.75" customHeight="1" x14ac:dyDescent="0.25">
      <c r="A37" s="89" t="str">
        <f t="array" ref="A37">IFERROR(INDEX('Annex 2 EHV charges'!$D$11:$D$260, MATCH(0, IF(ISBLANK('Annex 2 EHV charges'!$D$11:$D$260),1, COUNTIF(A$4:$A36, 'Annex 2 EHV charges'!$D$11:$D$260)), 0)),"")</f>
        <v/>
      </c>
      <c r="B37" s="88" t="str">
        <f>IF($A37="","",VLOOKUP($A37,'Annex 2 EHV charges'!$D:$O,2,0))</f>
        <v/>
      </c>
      <c r="C37" s="89" t="str">
        <f>IF($A37="","",VLOOKUP($A37,'Annex 2 EHV charges'!$D:$O,3,0))</f>
        <v/>
      </c>
      <c r="D37" s="88" t="str">
        <f>IF($A37="","",VLOOKUP($A37,'Annex 2 EHV charges'!$D:$O,4,0))</f>
        <v/>
      </c>
      <c r="E37" s="90" t="str">
        <f>IFERROR(IF(VLOOKUP($A37,'Annex 2 EHV charges'!$D:$O,9,FALSE)=0,"",VLOOKUP($A37,'Annex 2 EHV charges'!$D:$O,9,FALSE)),"")</f>
        <v/>
      </c>
      <c r="F37" s="91" t="str">
        <f>IFERROR(IF(VLOOKUP($A37,'Annex 2 EHV charges'!$D:$O,10,FALSE)=0,"",VLOOKUP($A37,'Annex 2 EHV charges'!$D:$O,10,FALSE)),"")</f>
        <v/>
      </c>
      <c r="G37" s="92" t="str">
        <f>IFERROR(IF(VLOOKUP($A37,'Annex 2 EHV charges'!$D:$O,11,FALSE)=0,"",VLOOKUP($A37,'Annex 2 EHV charges'!$D:$O,11,FALSE)),"")</f>
        <v/>
      </c>
      <c r="H37" s="92" t="str">
        <f>IFERROR(IF(VLOOKUP($A37,'Annex 2 EHV charges'!$D:$O,12,FALSE)=0,"",VLOOKUP($A37,'Annex 2 EHV charges'!$D:$O,12,FALSE)),"")</f>
        <v/>
      </c>
    </row>
    <row r="38" spans="1:8" ht="12.75" customHeight="1" x14ac:dyDescent="0.25">
      <c r="A38" s="89" t="str">
        <f t="array" ref="A38">IFERROR(INDEX('Annex 2 EHV charges'!$D$11:$D$260, MATCH(0, IF(ISBLANK('Annex 2 EHV charges'!$D$11:$D$260),1, COUNTIF(A$4:$A37, 'Annex 2 EHV charges'!$D$11:$D$260)), 0)),"")</f>
        <v/>
      </c>
      <c r="B38" s="88" t="str">
        <f>IF($A38="","",VLOOKUP($A38,'Annex 2 EHV charges'!$D:$O,2,0))</f>
        <v/>
      </c>
      <c r="C38" s="89" t="str">
        <f>IF($A38="","",VLOOKUP($A38,'Annex 2 EHV charges'!$D:$O,3,0))</f>
        <v/>
      </c>
      <c r="D38" s="88" t="str">
        <f>IF($A38="","",VLOOKUP($A38,'Annex 2 EHV charges'!$D:$O,4,0))</f>
        <v/>
      </c>
      <c r="E38" s="90" t="str">
        <f>IFERROR(IF(VLOOKUP($A38,'Annex 2 EHV charges'!$D:$O,9,FALSE)=0,"",VLOOKUP($A38,'Annex 2 EHV charges'!$D:$O,9,FALSE)),"")</f>
        <v/>
      </c>
      <c r="F38" s="91" t="str">
        <f>IFERROR(IF(VLOOKUP($A38,'Annex 2 EHV charges'!$D:$O,10,FALSE)=0,"",VLOOKUP($A38,'Annex 2 EHV charges'!$D:$O,10,FALSE)),"")</f>
        <v/>
      </c>
      <c r="G38" s="92" t="str">
        <f>IFERROR(IF(VLOOKUP($A38,'Annex 2 EHV charges'!$D:$O,11,FALSE)=0,"",VLOOKUP($A38,'Annex 2 EHV charges'!$D:$O,11,FALSE)),"")</f>
        <v/>
      </c>
      <c r="H38" s="92" t="str">
        <f>IFERROR(IF(VLOOKUP($A38,'Annex 2 EHV charges'!$D:$O,12,FALSE)=0,"",VLOOKUP($A38,'Annex 2 EHV charges'!$D:$O,12,FALSE)),"")</f>
        <v/>
      </c>
    </row>
    <row r="39" spans="1:8" ht="12.75" customHeight="1" x14ac:dyDescent="0.25">
      <c r="A39" s="89" t="str">
        <f t="array" ref="A39">IFERROR(INDEX('Annex 2 EHV charges'!$D$11:$D$260, MATCH(0, IF(ISBLANK('Annex 2 EHV charges'!$D$11:$D$260),1, COUNTIF(A$4:$A38, 'Annex 2 EHV charges'!$D$11:$D$260)), 0)),"")</f>
        <v/>
      </c>
      <c r="B39" s="88" t="str">
        <f>IF($A39="","",VLOOKUP($A39,'Annex 2 EHV charges'!$D:$O,2,0))</f>
        <v/>
      </c>
      <c r="C39" s="89" t="str">
        <f>IF($A39="","",VLOOKUP($A39,'Annex 2 EHV charges'!$D:$O,3,0))</f>
        <v/>
      </c>
      <c r="D39" s="88" t="str">
        <f>IF($A39="","",VLOOKUP($A39,'Annex 2 EHV charges'!$D:$O,4,0))</f>
        <v/>
      </c>
      <c r="E39" s="90" t="str">
        <f>IFERROR(IF(VLOOKUP($A39,'Annex 2 EHV charges'!$D:$O,9,FALSE)=0,"",VLOOKUP($A39,'Annex 2 EHV charges'!$D:$O,9,FALSE)),"")</f>
        <v/>
      </c>
      <c r="F39" s="91" t="str">
        <f>IFERROR(IF(VLOOKUP($A39,'Annex 2 EHV charges'!$D:$O,10,FALSE)=0,"",VLOOKUP($A39,'Annex 2 EHV charges'!$D:$O,10,FALSE)),"")</f>
        <v/>
      </c>
      <c r="G39" s="92" t="str">
        <f>IFERROR(IF(VLOOKUP($A39,'Annex 2 EHV charges'!$D:$O,11,FALSE)=0,"",VLOOKUP($A39,'Annex 2 EHV charges'!$D:$O,11,FALSE)),"")</f>
        <v/>
      </c>
      <c r="H39" s="92" t="str">
        <f>IFERROR(IF(VLOOKUP($A39,'Annex 2 EHV charges'!$D:$O,12,FALSE)=0,"",VLOOKUP($A39,'Annex 2 EHV charges'!$D:$O,12,FALSE)),"")</f>
        <v/>
      </c>
    </row>
    <row r="40" spans="1:8" ht="12.75" customHeight="1" x14ac:dyDescent="0.25">
      <c r="A40" s="89" t="str">
        <f t="array" ref="A40">IFERROR(INDEX('Annex 2 EHV charges'!$D$11:$D$260, MATCH(0, IF(ISBLANK('Annex 2 EHV charges'!$D$11:$D$260),1, COUNTIF(A$4:$A39, 'Annex 2 EHV charges'!$D$11:$D$260)), 0)),"")</f>
        <v/>
      </c>
      <c r="B40" s="88" t="str">
        <f>IF($A40="","",VLOOKUP($A40,'Annex 2 EHV charges'!$D:$O,2,0))</f>
        <v/>
      </c>
      <c r="C40" s="89" t="str">
        <f>IF($A40="","",VLOOKUP($A40,'Annex 2 EHV charges'!$D:$O,3,0))</f>
        <v/>
      </c>
      <c r="D40" s="88" t="str">
        <f>IF($A40="","",VLOOKUP($A40,'Annex 2 EHV charges'!$D:$O,4,0))</f>
        <v/>
      </c>
      <c r="E40" s="90" t="str">
        <f>IFERROR(IF(VLOOKUP($A40,'Annex 2 EHV charges'!$D:$O,9,FALSE)=0,"",VLOOKUP($A40,'Annex 2 EHV charges'!$D:$O,9,FALSE)),"")</f>
        <v/>
      </c>
      <c r="F40" s="91" t="str">
        <f>IFERROR(IF(VLOOKUP($A40,'Annex 2 EHV charges'!$D:$O,10,FALSE)=0,"",VLOOKUP($A40,'Annex 2 EHV charges'!$D:$O,10,FALSE)),"")</f>
        <v/>
      </c>
      <c r="G40" s="92" t="str">
        <f>IFERROR(IF(VLOOKUP($A40,'Annex 2 EHV charges'!$D:$O,11,FALSE)=0,"",VLOOKUP($A40,'Annex 2 EHV charges'!$D:$O,11,FALSE)),"")</f>
        <v/>
      </c>
      <c r="H40" s="92" t="str">
        <f>IFERROR(IF(VLOOKUP($A40,'Annex 2 EHV charges'!$D:$O,12,FALSE)=0,"",VLOOKUP($A40,'Annex 2 EHV charges'!$D:$O,12,FALSE)),"")</f>
        <v/>
      </c>
    </row>
    <row r="41" spans="1:8" ht="12.75" customHeight="1" x14ac:dyDescent="0.25">
      <c r="A41" s="89" t="str">
        <f t="array" ref="A41">IFERROR(INDEX('Annex 2 EHV charges'!$D$11:$D$260, MATCH(0, IF(ISBLANK('Annex 2 EHV charges'!$D$11:$D$260),1, COUNTIF(A$4:$A40, 'Annex 2 EHV charges'!$D$11:$D$260)), 0)),"")</f>
        <v/>
      </c>
      <c r="B41" s="88" t="str">
        <f>IF($A41="","",VLOOKUP($A41,'Annex 2 EHV charges'!$D:$O,2,0))</f>
        <v/>
      </c>
      <c r="C41" s="89" t="str">
        <f>IF($A41="","",VLOOKUP($A41,'Annex 2 EHV charges'!$D:$O,3,0))</f>
        <v/>
      </c>
      <c r="D41" s="88" t="str">
        <f>IF($A41="","",VLOOKUP($A41,'Annex 2 EHV charges'!$D:$O,4,0))</f>
        <v/>
      </c>
      <c r="E41" s="90" t="str">
        <f>IFERROR(IF(VLOOKUP($A41,'Annex 2 EHV charges'!$D:$O,9,FALSE)=0,"",VLOOKUP($A41,'Annex 2 EHV charges'!$D:$O,9,FALSE)),"")</f>
        <v/>
      </c>
      <c r="F41" s="91" t="str">
        <f>IFERROR(IF(VLOOKUP($A41,'Annex 2 EHV charges'!$D:$O,10,FALSE)=0,"",VLOOKUP($A41,'Annex 2 EHV charges'!$D:$O,10,FALSE)),"")</f>
        <v/>
      </c>
      <c r="G41" s="92" t="str">
        <f>IFERROR(IF(VLOOKUP($A41,'Annex 2 EHV charges'!$D:$O,11,FALSE)=0,"",VLOOKUP($A41,'Annex 2 EHV charges'!$D:$O,11,FALSE)),"")</f>
        <v/>
      </c>
      <c r="H41" s="92" t="str">
        <f>IFERROR(IF(VLOOKUP($A41,'Annex 2 EHV charges'!$D:$O,12,FALSE)=0,"",VLOOKUP($A41,'Annex 2 EHV charges'!$D:$O,12,FALSE)),"")</f>
        <v/>
      </c>
    </row>
    <row r="42" spans="1:8" ht="12.75" customHeight="1" x14ac:dyDescent="0.25">
      <c r="A42" s="89" t="str">
        <f t="array" ref="A42">IFERROR(INDEX('Annex 2 EHV charges'!$D$11:$D$260, MATCH(0, IF(ISBLANK('Annex 2 EHV charges'!$D$11:$D$260),1, COUNTIF(A$4:$A41, 'Annex 2 EHV charges'!$D$11:$D$260)), 0)),"")</f>
        <v/>
      </c>
      <c r="B42" s="88" t="str">
        <f>IF($A42="","",VLOOKUP($A42,'Annex 2 EHV charges'!$D:$O,2,0))</f>
        <v/>
      </c>
      <c r="C42" s="89" t="str">
        <f>IF($A42="","",VLOOKUP($A42,'Annex 2 EHV charges'!$D:$O,3,0))</f>
        <v/>
      </c>
      <c r="D42" s="88" t="str">
        <f>IF($A42="","",VLOOKUP($A42,'Annex 2 EHV charges'!$D:$O,4,0))</f>
        <v/>
      </c>
      <c r="E42" s="90" t="str">
        <f>IFERROR(IF(VLOOKUP($A42,'Annex 2 EHV charges'!$D:$O,9,FALSE)=0,"",VLOOKUP($A42,'Annex 2 EHV charges'!$D:$O,9,FALSE)),"")</f>
        <v/>
      </c>
      <c r="F42" s="91" t="str">
        <f>IFERROR(IF(VLOOKUP($A42,'Annex 2 EHV charges'!$D:$O,10,FALSE)=0,"",VLOOKUP($A42,'Annex 2 EHV charges'!$D:$O,10,FALSE)),"")</f>
        <v/>
      </c>
      <c r="G42" s="92" t="str">
        <f>IFERROR(IF(VLOOKUP($A42,'Annex 2 EHV charges'!$D:$O,11,FALSE)=0,"",VLOOKUP($A42,'Annex 2 EHV charges'!$D:$O,11,FALSE)),"")</f>
        <v/>
      </c>
      <c r="H42" s="92" t="str">
        <f>IFERROR(IF(VLOOKUP($A42,'Annex 2 EHV charges'!$D:$O,12,FALSE)=0,"",VLOOKUP($A42,'Annex 2 EHV charges'!$D:$O,12,FALSE)),"")</f>
        <v/>
      </c>
    </row>
    <row r="43" spans="1:8" ht="12.75" customHeight="1" x14ac:dyDescent="0.25">
      <c r="A43" s="89" t="str">
        <f t="array" ref="A43">IFERROR(INDEX('Annex 2 EHV charges'!$D$11:$D$260, MATCH(0, IF(ISBLANK('Annex 2 EHV charges'!$D$11:$D$260),1, COUNTIF(A$4:$A42, 'Annex 2 EHV charges'!$D$11:$D$260)), 0)),"")</f>
        <v/>
      </c>
      <c r="B43" s="88" t="str">
        <f>IF($A43="","",VLOOKUP($A43,'Annex 2 EHV charges'!$D:$O,2,0))</f>
        <v/>
      </c>
      <c r="C43" s="89" t="str">
        <f>IF($A43="","",VLOOKUP($A43,'Annex 2 EHV charges'!$D:$O,3,0))</f>
        <v/>
      </c>
      <c r="D43" s="88" t="str">
        <f>IF($A43="","",VLOOKUP($A43,'Annex 2 EHV charges'!$D:$O,4,0))</f>
        <v/>
      </c>
      <c r="E43" s="90" t="str">
        <f>IFERROR(IF(VLOOKUP($A43,'Annex 2 EHV charges'!$D:$O,9,FALSE)=0,"",VLOOKUP($A43,'Annex 2 EHV charges'!$D:$O,9,FALSE)),"")</f>
        <v/>
      </c>
      <c r="F43" s="91" t="str">
        <f>IFERROR(IF(VLOOKUP($A43,'Annex 2 EHV charges'!$D:$O,10,FALSE)=0,"",VLOOKUP($A43,'Annex 2 EHV charges'!$D:$O,10,FALSE)),"")</f>
        <v/>
      </c>
      <c r="G43" s="92" t="str">
        <f>IFERROR(IF(VLOOKUP($A43,'Annex 2 EHV charges'!$D:$O,11,FALSE)=0,"",VLOOKUP($A43,'Annex 2 EHV charges'!$D:$O,11,FALSE)),"")</f>
        <v/>
      </c>
      <c r="H43" s="92" t="str">
        <f>IFERROR(IF(VLOOKUP($A43,'Annex 2 EHV charges'!$D:$O,12,FALSE)=0,"",VLOOKUP($A43,'Annex 2 EHV charges'!$D:$O,12,FALSE)),"")</f>
        <v/>
      </c>
    </row>
    <row r="44" spans="1:8" ht="12.75" customHeight="1" x14ac:dyDescent="0.25">
      <c r="A44" s="89" t="str">
        <f t="array" ref="A44">IFERROR(INDEX('Annex 2 EHV charges'!$D$11:$D$260, MATCH(0, IF(ISBLANK('Annex 2 EHV charges'!$D$11:$D$260),1, COUNTIF(A$4:$A43, 'Annex 2 EHV charges'!$D$11:$D$260)), 0)),"")</f>
        <v/>
      </c>
      <c r="B44" s="88" t="str">
        <f>IF($A44="","",VLOOKUP($A44,'Annex 2 EHV charges'!$D:$O,2,0))</f>
        <v/>
      </c>
      <c r="C44" s="89" t="str">
        <f>IF($A44="","",VLOOKUP($A44,'Annex 2 EHV charges'!$D:$O,3,0))</f>
        <v/>
      </c>
      <c r="D44" s="88" t="str">
        <f>IF($A44="","",VLOOKUP($A44,'Annex 2 EHV charges'!$D:$O,4,0))</f>
        <v/>
      </c>
      <c r="E44" s="90" t="str">
        <f>IFERROR(IF(VLOOKUP($A44,'Annex 2 EHV charges'!$D:$O,9,FALSE)=0,"",VLOOKUP($A44,'Annex 2 EHV charges'!$D:$O,9,FALSE)),"")</f>
        <v/>
      </c>
      <c r="F44" s="91" t="str">
        <f>IFERROR(IF(VLOOKUP($A44,'Annex 2 EHV charges'!$D:$O,10,FALSE)=0,"",VLOOKUP($A44,'Annex 2 EHV charges'!$D:$O,10,FALSE)),"")</f>
        <v/>
      </c>
      <c r="G44" s="92" t="str">
        <f>IFERROR(IF(VLOOKUP($A44,'Annex 2 EHV charges'!$D:$O,11,FALSE)=0,"",VLOOKUP($A44,'Annex 2 EHV charges'!$D:$O,11,FALSE)),"")</f>
        <v/>
      </c>
      <c r="H44" s="92" t="str">
        <f>IFERROR(IF(VLOOKUP($A44,'Annex 2 EHV charges'!$D:$O,12,FALSE)=0,"",VLOOKUP($A44,'Annex 2 EHV charges'!$D:$O,12,FALSE)),"")</f>
        <v/>
      </c>
    </row>
    <row r="45" spans="1:8" ht="12.75" customHeight="1" x14ac:dyDescent="0.25">
      <c r="A45" s="89" t="str">
        <f t="array" ref="A45">IFERROR(INDEX('Annex 2 EHV charges'!$D$11:$D$260, MATCH(0, IF(ISBLANK('Annex 2 EHV charges'!$D$11:$D$260),1, COUNTIF(A$4:$A44, 'Annex 2 EHV charges'!$D$11:$D$260)), 0)),"")</f>
        <v/>
      </c>
      <c r="B45" s="88" t="str">
        <f>IF($A45="","",VLOOKUP($A45,'Annex 2 EHV charges'!$D:$O,2,0))</f>
        <v/>
      </c>
      <c r="C45" s="89" t="str">
        <f>IF($A45="","",VLOOKUP($A45,'Annex 2 EHV charges'!$D:$O,3,0))</f>
        <v/>
      </c>
      <c r="D45" s="88" t="str">
        <f>IF($A45="","",VLOOKUP($A45,'Annex 2 EHV charges'!$D:$O,4,0))</f>
        <v/>
      </c>
      <c r="E45" s="90" t="str">
        <f>IFERROR(IF(VLOOKUP($A45,'Annex 2 EHV charges'!$D:$O,9,FALSE)=0,"",VLOOKUP($A45,'Annex 2 EHV charges'!$D:$O,9,FALSE)),"")</f>
        <v/>
      </c>
      <c r="F45" s="91" t="str">
        <f>IFERROR(IF(VLOOKUP($A45,'Annex 2 EHV charges'!$D:$O,10,FALSE)=0,"",VLOOKUP($A45,'Annex 2 EHV charges'!$D:$O,10,FALSE)),"")</f>
        <v/>
      </c>
      <c r="G45" s="92" t="str">
        <f>IFERROR(IF(VLOOKUP($A45,'Annex 2 EHV charges'!$D:$O,11,FALSE)=0,"",VLOOKUP($A45,'Annex 2 EHV charges'!$D:$O,11,FALSE)),"")</f>
        <v/>
      </c>
      <c r="H45" s="92" t="str">
        <f>IFERROR(IF(VLOOKUP($A45,'Annex 2 EHV charges'!$D:$O,12,FALSE)=0,"",VLOOKUP($A45,'Annex 2 EHV charges'!$D:$O,12,FALSE)),"")</f>
        <v/>
      </c>
    </row>
    <row r="46" spans="1:8" ht="12.75" customHeight="1" x14ac:dyDescent="0.25">
      <c r="A46" s="89" t="str">
        <f t="array" ref="A46">IFERROR(INDEX('Annex 2 EHV charges'!$D$11:$D$260, MATCH(0, IF(ISBLANK('Annex 2 EHV charges'!$D$11:$D$260),1, COUNTIF(A$4:$A45, 'Annex 2 EHV charges'!$D$11:$D$260)), 0)),"")</f>
        <v/>
      </c>
      <c r="B46" s="88" t="str">
        <f>IF($A46="","",VLOOKUP($A46,'Annex 2 EHV charges'!$D:$O,2,0))</f>
        <v/>
      </c>
      <c r="C46" s="89" t="str">
        <f>IF($A46="","",VLOOKUP($A46,'Annex 2 EHV charges'!$D:$O,3,0))</f>
        <v/>
      </c>
      <c r="D46" s="88" t="str">
        <f>IF($A46="","",VLOOKUP($A46,'Annex 2 EHV charges'!$D:$O,4,0))</f>
        <v/>
      </c>
      <c r="E46" s="90" t="str">
        <f>IFERROR(IF(VLOOKUP($A46,'Annex 2 EHV charges'!$D:$O,9,FALSE)=0,"",VLOOKUP($A46,'Annex 2 EHV charges'!$D:$O,9,FALSE)),"")</f>
        <v/>
      </c>
      <c r="F46" s="91" t="str">
        <f>IFERROR(IF(VLOOKUP($A46,'Annex 2 EHV charges'!$D:$O,10,FALSE)=0,"",VLOOKUP($A46,'Annex 2 EHV charges'!$D:$O,10,FALSE)),"")</f>
        <v/>
      </c>
      <c r="G46" s="92" t="str">
        <f>IFERROR(IF(VLOOKUP($A46,'Annex 2 EHV charges'!$D:$O,11,FALSE)=0,"",VLOOKUP($A46,'Annex 2 EHV charges'!$D:$O,11,FALSE)),"")</f>
        <v/>
      </c>
      <c r="H46" s="92" t="str">
        <f>IFERROR(IF(VLOOKUP($A46,'Annex 2 EHV charges'!$D:$O,12,FALSE)=0,"",VLOOKUP($A46,'Annex 2 EHV charges'!$D:$O,12,FALSE)),"")</f>
        <v/>
      </c>
    </row>
    <row r="47" spans="1:8" ht="12.75" customHeight="1" x14ac:dyDescent="0.25">
      <c r="A47" s="89" t="str">
        <f t="array" ref="A47">IFERROR(INDEX('Annex 2 EHV charges'!$D$11:$D$260, MATCH(0, IF(ISBLANK('Annex 2 EHV charges'!$D$11:$D$260),1, COUNTIF(A$4:$A46, 'Annex 2 EHV charges'!$D$11:$D$260)), 0)),"")</f>
        <v/>
      </c>
      <c r="B47" s="88" t="str">
        <f>IF($A47="","",VLOOKUP($A47,'Annex 2 EHV charges'!$D:$O,2,0))</f>
        <v/>
      </c>
      <c r="C47" s="89" t="str">
        <f>IF($A47="","",VLOOKUP($A47,'Annex 2 EHV charges'!$D:$O,3,0))</f>
        <v/>
      </c>
      <c r="D47" s="88" t="str">
        <f>IF($A47="","",VLOOKUP($A47,'Annex 2 EHV charges'!$D:$O,4,0))</f>
        <v/>
      </c>
      <c r="E47" s="90" t="str">
        <f>IFERROR(IF(VLOOKUP($A47,'Annex 2 EHV charges'!$D:$O,9,FALSE)=0,"",VLOOKUP($A47,'Annex 2 EHV charges'!$D:$O,9,FALSE)),"")</f>
        <v/>
      </c>
      <c r="F47" s="91" t="str">
        <f>IFERROR(IF(VLOOKUP($A47,'Annex 2 EHV charges'!$D:$O,10,FALSE)=0,"",VLOOKUP($A47,'Annex 2 EHV charges'!$D:$O,10,FALSE)),"")</f>
        <v/>
      </c>
      <c r="G47" s="92" t="str">
        <f>IFERROR(IF(VLOOKUP($A47,'Annex 2 EHV charges'!$D:$O,11,FALSE)=0,"",VLOOKUP($A47,'Annex 2 EHV charges'!$D:$O,11,FALSE)),"")</f>
        <v/>
      </c>
      <c r="H47" s="92" t="str">
        <f>IFERROR(IF(VLOOKUP($A47,'Annex 2 EHV charges'!$D:$O,12,FALSE)=0,"",VLOOKUP($A47,'Annex 2 EHV charges'!$D:$O,12,FALSE)),"")</f>
        <v/>
      </c>
    </row>
    <row r="48" spans="1:8" ht="12.75" customHeight="1" x14ac:dyDescent="0.25">
      <c r="A48" s="89" t="str">
        <f t="array" ref="A48">IFERROR(INDEX('Annex 2 EHV charges'!$D$11:$D$260, MATCH(0, IF(ISBLANK('Annex 2 EHV charges'!$D$11:$D$260),1, COUNTIF(A$4:$A47, 'Annex 2 EHV charges'!$D$11:$D$260)), 0)),"")</f>
        <v/>
      </c>
      <c r="B48" s="88" t="str">
        <f>IF($A48="","",VLOOKUP($A48,'Annex 2 EHV charges'!$D:$O,2,0))</f>
        <v/>
      </c>
      <c r="C48" s="89" t="str">
        <f>IF($A48="","",VLOOKUP($A48,'Annex 2 EHV charges'!$D:$O,3,0))</f>
        <v/>
      </c>
      <c r="D48" s="88" t="str">
        <f>IF($A48="","",VLOOKUP($A48,'Annex 2 EHV charges'!$D:$O,4,0))</f>
        <v/>
      </c>
      <c r="E48" s="90" t="str">
        <f>IFERROR(IF(VLOOKUP($A48,'Annex 2 EHV charges'!$D:$O,9,FALSE)=0,"",VLOOKUP($A48,'Annex 2 EHV charges'!$D:$O,9,FALSE)),"")</f>
        <v/>
      </c>
      <c r="F48" s="91" t="str">
        <f>IFERROR(IF(VLOOKUP($A48,'Annex 2 EHV charges'!$D:$O,10,FALSE)=0,"",VLOOKUP($A48,'Annex 2 EHV charges'!$D:$O,10,FALSE)),"")</f>
        <v/>
      </c>
      <c r="G48" s="92" t="str">
        <f>IFERROR(IF(VLOOKUP($A48,'Annex 2 EHV charges'!$D:$O,11,FALSE)=0,"",VLOOKUP($A48,'Annex 2 EHV charges'!$D:$O,11,FALSE)),"")</f>
        <v/>
      </c>
      <c r="H48" s="92" t="str">
        <f>IFERROR(IF(VLOOKUP($A48,'Annex 2 EHV charges'!$D:$O,12,FALSE)=0,"",VLOOKUP($A48,'Annex 2 EHV charges'!$D:$O,12,FALSE)),"")</f>
        <v/>
      </c>
    </row>
    <row r="49" spans="1:8" ht="12.75" customHeight="1" x14ac:dyDescent="0.25">
      <c r="A49" s="89" t="str">
        <f t="array" ref="A49">IFERROR(INDEX('Annex 2 EHV charges'!$D$11:$D$260, MATCH(0, IF(ISBLANK('Annex 2 EHV charges'!$D$11:$D$260),1, COUNTIF(A$4:$A48, 'Annex 2 EHV charges'!$D$11:$D$260)), 0)),"")</f>
        <v/>
      </c>
      <c r="B49" s="88" t="str">
        <f>IF($A49="","",VLOOKUP($A49,'Annex 2 EHV charges'!$D:$O,2,0))</f>
        <v/>
      </c>
      <c r="C49" s="89" t="str">
        <f>IF($A49="","",VLOOKUP($A49,'Annex 2 EHV charges'!$D:$O,3,0))</f>
        <v/>
      </c>
      <c r="D49" s="88" t="str">
        <f>IF($A49="","",VLOOKUP($A49,'Annex 2 EHV charges'!$D:$O,4,0))</f>
        <v/>
      </c>
      <c r="E49" s="90" t="str">
        <f>IFERROR(IF(VLOOKUP($A49,'Annex 2 EHV charges'!$D:$O,9,FALSE)=0,"",VLOOKUP($A49,'Annex 2 EHV charges'!$D:$O,9,FALSE)),"")</f>
        <v/>
      </c>
      <c r="F49" s="91" t="str">
        <f>IFERROR(IF(VLOOKUP($A49,'Annex 2 EHV charges'!$D:$O,10,FALSE)=0,"",VLOOKUP($A49,'Annex 2 EHV charges'!$D:$O,10,FALSE)),"")</f>
        <v/>
      </c>
      <c r="G49" s="92" t="str">
        <f>IFERROR(IF(VLOOKUP($A49,'Annex 2 EHV charges'!$D:$O,11,FALSE)=0,"",VLOOKUP($A49,'Annex 2 EHV charges'!$D:$O,11,FALSE)),"")</f>
        <v/>
      </c>
      <c r="H49" s="92" t="str">
        <f>IFERROR(IF(VLOOKUP($A49,'Annex 2 EHV charges'!$D:$O,12,FALSE)=0,"",VLOOKUP($A49,'Annex 2 EHV charges'!$D:$O,12,FALSE)),"")</f>
        <v/>
      </c>
    </row>
    <row r="50" spans="1:8" ht="12.75" customHeight="1" x14ac:dyDescent="0.25">
      <c r="A50" s="89" t="str">
        <f t="array" ref="A50">IFERROR(INDEX('Annex 2 EHV charges'!$D$11:$D$260, MATCH(0, IF(ISBLANK('Annex 2 EHV charges'!$D$11:$D$260),1, COUNTIF(A$4:$A49, 'Annex 2 EHV charges'!$D$11:$D$260)), 0)),"")</f>
        <v/>
      </c>
      <c r="B50" s="88" t="str">
        <f>IF($A50="","",VLOOKUP($A50,'Annex 2 EHV charges'!$D:$O,2,0))</f>
        <v/>
      </c>
      <c r="C50" s="89" t="str">
        <f>IF($A50="","",VLOOKUP($A50,'Annex 2 EHV charges'!$D:$O,3,0))</f>
        <v/>
      </c>
      <c r="D50" s="88" t="str">
        <f>IF($A50="","",VLOOKUP($A50,'Annex 2 EHV charges'!$D:$O,4,0))</f>
        <v/>
      </c>
      <c r="E50" s="90" t="str">
        <f>IFERROR(IF(VLOOKUP($A50,'Annex 2 EHV charges'!$D:$O,9,FALSE)=0,"",VLOOKUP($A50,'Annex 2 EHV charges'!$D:$O,9,FALSE)),"")</f>
        <v/>
      </c>
      <c r="F50" s="91" t="str">
        <f>IFERROR(IF(VLOOKUP($A50,'Annex 2 EHV charges'!$D:$O,10,FALSE)=0,"",VLOOKUP($A50,'Annex 2 EHV charges'!$D:$O,10,FALSE)),"")</f>
        <v/>
      </c>
      <c r="G50" s="92" t="str">
        <f>IFERROR(IF(VLOOKUP($A50,'Annex 2 EHV charges'!$D:$O,11,FALSE)=0,"",VLOOKUP($A50,'Annex 2 EHV charges'!$D:$O,11,FALSE)),"")</f>
        <v/>
      </c>
      <c r="H50" s="92" t="str">
        <f>IFERROR(IF(VLOOKUP($A50,'Annex 2 EHV charges'!$D:$O,12,FALSE)=0,"",VLOOKUP($A50,'Annex 2 EHV charges'!$D:$O,12,FALSE)),"")</f>
        <v/>
      </c>
    </row>
    <row r="51" spans="1:8" ht="12.75" customHeight="1" x14ac:dyDescent="0.25">
      <c r="A51" s="89" t="str">
        <f t="array" ref="A51">IFERROR(INDEX('Annex 2 EHV charges'!$D$11:$D$260, MATCH(0, IF(ISBLANK('Annex 2 EHV charges'!$D$11:$D$260),1, COUNTIF(A$4:$A50, 'Annex 2 EHV charges'!$D$11:$D$260)), 0)),"")</f>
        <v/>
      </c>
      <c r="B51" s="88" t="str">
        <f>IF($A51="","",VLOOKUP($A51,'Annex 2 EHV charges'!$D:$O,2,0))</f>
        <v/>
      </c>
      <c r="C51" s="89" t="str">
        <f>IF($A51="","",VLOOKUP($A51,'Annex 2 EHV charges'!$D:$O,3,0))</f>
        <v/>
      </c>
      <c r="D51" s="88" t="str">
        <f>IF($A51="","",VLOOKUP($A51,'Annex 2 EHV charges'!$D:$O,4,0))</f>
        <v/>
      </c>
      <c r="E51" s="90" t="str">
        <f>IFERROR(IF(VLOOKUP($A51,'Annex 2 EHV charges'!$D:$O,9,FALSE)=0,"",VLOOKUP($A51,'Annex 2 EHV charges'!$D:$O,9,FALSE)),"")</f>
        <v/>
      </c>
      <c r="F51" s="91" t="str">
        <f>IFERROR(IF(VLOOKUP($A51,'Annex 2 EHV charges'!$D:$O,10,FALSE)=0,"",VLOOKUP($A51,'Annex 2 EHV charges'!$D:$O,10,FALSE)),"")</f>
        <v/>
      </c>
      <c r="G51" s="92" t="str">
        <f>IFERROR(IF(VLOOKUP($A51,'Annex 2 EHV charges'!$D:$O,11,FALSE)=0,"",VLOOKUP($A51,'Annex 2 EHV charges'!$D:$O,11,FALSE)),"")</f>
        <v/>
      </c>
      <c r="H51" s="92" t="str">
        <f>IFERROR(IF(VLOOKUP($A51,'Annex 2 EHV charges'!$D:$O,12,FALSE)=0,"",VLOOKUP($A51,'Annex 2 EHV charges'!$D:$O,12,FALSE)),"")</f>
        <v/>
      </c>
    </row>
    <row r="52" spans="1:8" ht="12.75" customHeight="1" x14ac:dyDescent="0.25">
      <c r="A52" s="89" t="str">
        <f t="array" ref="A52">IFERROR(INDEX('Annex 2 EHV charges'!$D$11:$D$260, MATCH(0, IF(ISBLANK('Annex 2 EHV charges'!$D$11:$D$260),1, COUNTIF(A$4:$A51, 'Annex 2 EHV charges'!$D$11:$D$260)), 0)),"")</f>
        <v/>
      </c>
      <c r="B52" s="88" t="str">
        <f>IF($A52="","",VLOOKUP($A52,'Annex 2 EHV charges'!$D:$O,2,0))</f>
        <v/>
      </c>
      <c r="C52" s="89" t="str">
        <f>IF($A52="","",VLOOKUP($A52,'Annex 2 EHV charges'!$D:$O,3,0))</f>
        <v/>
      </c>
      <c r="D52" s="88" t="str">
        <f>IF($A52="","",VLOOKUP($A52,'Annex 2 EHV charges'!$D:$O,4,0))</f>
        <v/>
      </c>
      <c r="E52" s="90" t="str">
        <f>IFERROR(IF(VLOOKUP($A52,'Annex 2 EHV charges'!$D:$O,9,FALSE)=0,"",VLOOKUP($A52,'Annex 2 EHV charges'!$D:$O,9,FALSE)),"")</f>
        <v/>
      </c>
      <c r="F52" s="91" t="str">
        <f>IFERROR(IF(VLOOKUP($A52,'Annex 2 EHV charges'!$D:$O,10,FALSE)=0,"",VLOOKUP($A52,'Annex 2 EHV charges'!$D:$O,10,FALSE)),"")</f>
        <v/>
      </c>
      <c r="G52" s="92" t="str">
        <f>IFERROR(IF(VLOOKUP($A52,'Annex 2 EHV charges'!$D:$O,11,FALSE)=0,"",VLOOKUP($A52,'Annex 2 EHV charges'!$D:$O,11,FALSE)),"")</f>
        <v/>
      </c>
      <c r="H52" s="92" t="str">
        <f>IFERROR(IF(VLOOKUP($A52,'Annex 2 EHV charges'!$D:$O,12,FALSE)=0,"",VLOOKUP($A52,'Annex 2 EHV charges'!$D:$O,12,FALSE)),"")</f>
        <v/>
      </c>
    </row>
    <row r="53" spans="1:8" ht="12.75" customHeight="1" x14ac:dyDescent="0.25">
      <c r="A53" s="89" t="str">
        <f t="array" ref="A53">IFERROR(INDEX('Annex 2 EHV charges'!$D$11:$D$260, MATCH(0, IF(ISBLANK('Annex 2 EHV charges'!$D$11:$D$260),1, COUNTIF(A$4:$A52, 'Annex 2 EHV charges'!$D$11:$D$260)), 0)),"")</f>
        <v/>
      </c>
      <c r="B53" s="88" t="str">
        <f>IF($A53="","",VLOOKUP($A53,'Annex 2 EHV charges'!$D:$O,2,0))</f>
        <v/>
      </c>
      <c r="C53" s="89" t="str">
        <f>IF($A53="","",VLOOKUP($A53,'Annex 2 EHV charges'!$D:$O,3,0))</f>
        <v/>
      </c>
      <c r="D53" s="88" t="str">
        <f>IF($A53="","",VLOOKUP($A53,'Annex 2 EHV charges'!$D:$O,4,0))</f>
        <v/>
      </c>
      <c r="E53" s="90" t="str">
        <f>IFERROR(IF(VLOOKUP($A53,'Annex 2 EHV charges'!$D:$O,9,FALSE)=0,"",VLOOKUP($A53,'Annex 2 EHV charges'!$D:$O,9,FALSE)),"")</f>
        <v/>
      </c>
      <c r="F53" s="91" t="str">
        <f>IFERROR(IF(VLOOKUP($A53,'Annex 2 EHV charges'!$D:$O,10,FALSE)=0,"",VLOOKUP($A53,'Annex 2 EHV charges'!$D:$O,10,FALSE)),"")</f>
        <v/>
      </c>
      <c r="G53" s="92" t="str">
        <f>IFERROR(IF(VLOOKUP($A53,'Annex 2 EHV charges'!$D:$O,11,FALSE)=0,"",VLOOKUP($A53,'Annex 2 EHV charges'!$D:$O,11,FALSE)),"")</f>
        <v/>
      </c>
      <c r="H53" s="92" t="str">
        <f>IFERROR(IF(VLOOKUP($A53,'Annex 2 EHV charges'!$D:$O,12,FALSE)=0,"",VLOOKUP($A53,'Annex 2 EHV charges'!$D:$O,12,FALSE)),"")</f>
        <v/>
      </c>
    </row>
    <row r="54" spans="1:8" ht="12.75" customHeight="1" x14ac:dyDescent="0.25">
      <c r="A54" s="89" t="str">
        <f t="array" ref="A54">IFERROR(INDEX('Annex 2 EHV charges'!$D$11:$D$260, MATCH(0, IF(ISBLANK('Annex 2 EHV charges'!$D$11:$D$260),1, COUNTIF(A$4:$A53, 'Annex 2 EHV charges'!$D$11:$D$260)), 0)),"")</f>
        <v/>
      </c>
      <c r="B54" s="88" t="str">
        <f>IF($A54="","",VLOOKUP($A54,'Annex 2 EHV charges'!$D:$O,2,0))</f>
        <v/>
      </c>
      <c r="C54" s="89" t="str">
        <f>IF($A54="","",VLOOKUP($A54,'Annex 2 EHV charges'!$D:$O,3,0))</f>
        <v/>
      </c>
      <c r="D54" s="88" t="str">
        <f>IF($A54="","",VLOOKUP($A54,'Annex 2 EHV charges'!$D:$O,4,0))</f>
        <v/>
      </c>
      <c r="E54" s="90" t="str">
        <f>IFERROR(IF(VLOOKUP($A54,'Annex 2 EHV charges'!$D:$O,9,FALSE)=0,"",VLOOKUP($A54,'Annex 2 EHV charges'!$D:$O,9,FALSE)),"")</f>
        <v/>
      </c>
      <c r="F54" s="91" t="str">
        <f>IFERROR(IF(VLOOKUP($A54,'Annex 2 EHV charges'!$D:$O,10,FALSE)=0,"",VLOOKUP($A54,'Annex 2 EHV charges'!$D:$O,10,FALSE)),"")</f>
        <v/>
      </c>
      <c r="G54" s="92" t="str">
        <f>IFERROR(IF(VLOOKUP($A54,'Annex 2 EHV charges'!$D:$O,11,FALSE)=0,"",VLOOKUP($A54,'Annex 2 EHV charges'!$D:$O,11,FALSE)),"")</f>
        <v/>
      </c>
      <c r="H54" s="92" t="str">
        <f>IFERROR(IF(VLOOKUP($A54,'Annex 2 EHV charges'!$D:$O,12,FALSE)=0,"",VLOOKUP($A54,'Annex 2 EHV charges'!$D:$O,12,FALSE)),"")</f>
        <v/>
      </c>
    </row>
    <row r="55" spans="1:8" ht="12.75" customHeight="1" x14ac:dyDescent="0.25">
      <c r="A55" s="89" t="str">
        <f t="array" ref="A55">IFERROR(INDEX('Annex 2 EHV charges'!$D$11:$D$260, MATCH(0, IF(ISBLANK('Annex 2 EHV charges'!$D$11:$D$260),1, COUNTIF(A$4:$A54, 'Annex 2 EHV charges'!$D$11:$D$260)), 0)),"")</f>
        <v/>
      </c>
      <c r="B55" s="88" t="str">
        <f>IF($A55="","",VLOOKUP($A55,'Annex 2 EHV charges'!$D:$O,2,0))</f>
        <v/>
      </c>
      <c r="C55" s="89" t="str">
        <f>IF($A55="","",VLOOKUP($A55,'Annex 2 EHV charges'!$D:$O,3,0))</f>
        <v/>
      </c>
      <c r="D55" s="88" t="str">
        <f>IF($A55="","",VLOOKUP($A55,'Annex 2 EHV charges'!$D:$O,4,0))</f>
        <v/>
      </c>
      <c r="E55" s="90" t="str">
        <f>IFERROR(IF(VLOOKUP($A55,'Annex 2 EHV charges'!$D:$O,9,FALSE)=0,"",VLOOKUP($A55,'Annex 2 EHV charges'!$D:$O,9,FALSE)),"")</f>
        <v/>
      </c>
      <c r="F55" s="91" t="str">
        <f>IFERROR(IF(VLOOKUP($A55,'Annex 2 EHV charges'!$D:$O,10,FALSE)=0,"",VLOOKUP($A55,'Annex 2 EHV charges'!$D:$O,10,FALSE)),"")</f>
        <v/>
      </c>
      <c r="G55" s="92" t="str">
        <f>IFERROR(IF(VLOOKUP($A55,'Annex 2 EHV charges'!$D:$O,11,FALSE)=0,"",VLOOKUP($A55,'Annex 2 EHV charges'!$D:$O,11,FALSE)),"")</f>
        <v/>
      </c>
      <c r="H55" s="92" t="str">
        <f>IFERROR(IF(VLOOKUP($A55,'Annex 2 EHV charges'!$D:$O,12,FALSE)=0,"",VLOOKUP($A55,'Annex 2 EHV charges'!$D:$O,12,FALSE)),"")</f>
        <v/>
      </c>
    </row>
    <row r="56" spans="1:8" ht="12.75" customHeight="1" x14ac:dyDescent="0.25">
      <c r="A56" s="89" t="str">
        <f t="array" ref="A56">IFERROR(INDEX('Annex 2 EHV charges'!$D$11:$D$260, MATCH(0, IF(ISBLANK('Annex 2 EHV charges'!$D$11:$D$260),1, COUNTIF(A$4:$A55, 'Annex 2 EHV charges'!$D$11:$D$260)), 0)),"")</f>
        <v/>
      </c>
      <c r="B56" s="88" t="str">
        <f>IF($A56="","",VLOOKUP($A56,'Annex 2 EHV charges'!$D:$O,2,0))</f>
        <v/>
      </c>
      <c r="C56" s="89" t="str">
        <f>IF($A56="","",VLOOKUP($A56,'Annex 2 EHV charges'!$D:$O,3,0))</f>
        <v/>
      </c>
      <c r="D56" s="88" t="str">
        <f>IF($A56="","",VLOOKUP($A56,'Annex 2 EHV charges'!$D:$O,4,0))</f>
        <v/>
      </c>
      <c r="E56" s="90" t="str">
        <f>IFERROR(IF(VLOOKUP($A56,'Annex 2 EHV charges'!$D:$O,9,FALSE)=0,"",VLOOKUP($A56,'Annex 2 EHV charges'!$D:$O,9,FALSE)),"")</f>
        <v/>
      </c>
      <c r="F56" s="91" t="str">
        <f>IFERROR(IF(VLOOKUP($A56,'Annex 2 EHV charges'!$D:$O,10,FALSE)=0,"",VLOOKUP($A56,'Annex 2 EHV charges'!$D:$O,10,FALSE)),"")</f>
        <v/>
      </c>
      <c r="G56" s="92" t="str">
        <f>IFERROR(IF(VLOOKUP($A56,'Annex 2 EHV charges'!$D:$O,11,FALSE)=0,"",VLOOKUP($A56,'Annex 2 EHV charges'!$D:$O,11,FALSE)),"")</f>
        <v/>
      </c>
      <c r="H56" s="92" t="str">
        <f>IFERROR(IF(VLOOKUP($A56,'Annex 2 EHV charges'!$D:$O,12,FALSE)=0,"",VLOOKUP($A56,'Annex 2 EHV charges'!$D:$O,12,FALSE)),"")</f>
        <v/>
      </c>
    </row>
    <row r="57" spans="1:8" ht="12.75" customHeight="1" x14ac:dyDescent="0.25">
      <c r="A57" s="89" t="str">
        <f t="array" ref="A57">IFERROR(INDEX('Annex 2 EHV charges'!$D$11:$D$260, MATCH(0, IF(ISBLANK('Annex 2 EHV charges'!$D$11:$D$260),1, COUNTIF(A$4:$A56, 'Annex 2 EHV charges'!$D$11:$D$260)), 0)),"")</f>
        <v/>
      </c>
      <c r="B57" s="88" t="str">
        <f>IF($A57="","",VLOOKUP($A57,'Annex 2 EHV charges'!$D:$O,2,0))</f>
        <v/>
      </c>
      <c r="C57" s="89" t="str">
        <f>IF($A57="","",VLOOKUP($A57,'Annex 2 EHV charges'!$D:$O,3,0))</f>
        <v/>
      </c>
      <c r="D57" s="88" t="str">
        <f>IF($A57="","",VLOOKUP($A57,'Annex 2 EHV charges'!$D:$O,4,0))</f>
        <v/>
      </c>
      <c r="E57" s="90" t="str">
        <f>IFERROR(IF(VLOOKUP($A57,'Annex 2 EHV charges'!$D:$O,9,FALSE)=0,"",VLOOKUP($A57,'Annex 2 EHV charges'!$D:$O,9,FALSE)),"")</f>
        <v/>
      </c>
      <c r="F57" s="91" t="str">
        <f>IFERROR(IF(VLOOKUP($A57,'Annex 2 EHV charges'!$D:$O,10,FALSE)=0,"",VLOOKUP($A57,'Annex 2 EHV charges'!$D:$O,10,FALSE)),"")</f>
        <v/>
      </c>
      <c r="G57" s="92" t="str">
        <f>IFERROR(IF(VLOOKUP($A57,'Annex 2 EHV charges'!$D:$O,11,FALSE)=0,"",VLOOKUP($A57,'Annex 2 EHV charges'!$D:$O,11,FALSE)),"")</f>
        <v/>
      </c>
      <c r="H57" s="92" t="str">
        <f>IFERROR(IF(VLOOKUP($A57,'Annex 2 EHV charges'!$D:$O,12,FALSE)=0,"",VLOOKUP($A57,'Annex 2 EHV charges'!$D:$O,12,FALSE)),"")</f>
        <v/>
      </c>
    </row>
    <row r="58" spans="1:8" ht="12.75" customHeight="1" x14ac:dyDescent="0.25">
      <c r="A58" s="89" t="str">
        <f t="array" ref="A58">IFERROR(INDEX('Annex 2 EHV charges'!$D$11:$D$260, MATCH(0, IF(ISBLANK('Annex 2 EHV charges'!$D$11:$D$260),1, COUNTIF(A$4:$A57, 'Annex 2 EHV charges'!$D$11:$D$260)), 0)),"")</f>
        <v/>
      </c>
      <c r="B58" s="88" t="str">
        <f>IF($A58="","",VLOOKUP($A58,'Annex 2 EHV charges'!$D:$O,2,0))</f>
        <v/>
      </c>
      <c r="C58" s="89" t="str">
        <f>IF($A58="","",VLOOKUP($A58,'Annex 2 EHV charges'!$D:$O,3,0))</f>
        <v/>
      </c>
      <c r="D58" s="88" t="str">
        <f>IF($A58="","",VLOOKUP($A58,'Annex 2 EHV charges'!$D:$O,4,0))</f>
        <v/>
      </c>
      <c r="E58" s="90" t="str">
        <f>IFERROR(IF(VLOOKUP($A58,'Annex 2 EHV charges'!$D:$O,9,FALSE)=0,"",VLOOKUP($A58,'Annex 2 EHV charges'!$D:$O,9,FALSE)),"")</f>
        <v/>
      </c>
      <c r="F58" s="91" t="str">
        <f>IFERROR(IF(VLOOKUP($A58,'Annex 2 EHV charges'!$D:$O,10,FALSE)=0,"",VLOOKUP($A58,'Annex 2 EHV charges'!$D:$O,10,FALSE)),"")</f>
        <v/>
      </c>
      <c r="G58" s="92" t="str">
        <f>IFERROR(IF(VLOOKUP($A58,'Annex 2 EHV charges'!$D:$O,11,FALSE)=0,"",VLOOKUP($A58,'Annex 2 EHV charges'!$D:$O,11,FALSE)),"")</f>
        <v/>
      </c>
      <c r="H58" s="92" t="str">
        <f>IFERROR(IF(VLOOKUP($A58,'Annex 2 EHV charges'!$D:$O,12,FALSE)=0,"",VLOOKUP($A58,'Annex 2 EHV charges'!$D:$O,12,FALSE)),"")</f>
        <v/>
      </c>
    </row>
    <row r="59" spans="1:8" ht="12.75" customHeight="1" x14ac:dyDescent="0.25">
      <c r="A59" s="89" t="str">
        <f t="array" ref="A59">IFERROR(INDEX('Annex 2 EHV charges'!$D$11:$D$260, MATCH(0, IF(ISBLANK('Annex 2 EHV charges'!$D$11:$D$260),1, COUNTIF(A$4:$A58, 'Annex 2 EHV charges'!$D$11:$D$260)), 0)),"")</f>
        <v/>
      </c>
      <c r="B59" s="88" t="str">
        <f>IF($A59="","",VLOOKUP($A59,'Annex 2 EHV charges'!$D:$O,2,0))</f>
        <v/>
      </c>
      <c r="C59" s="89" t="str">
        <f>IF($A59="","",VLOOKUP($A59,'Annex 2 EHV charges'!$D:$O,3,0))</f>
        <v/>
      </c>
      <c r="D59" s="88" t="str">
        <f>IF($A59="","",VLOOKUP($A59,'Annex 2 EHV charges'!$D:$O,4,0))</f>
        <v/>
      </c>
      <c r="E59" s="90" t="str">
        <f>IFERROR(IF(VLOOKUP($A59,'Annex 2 EHV charges'!$D:$O,9,FALSE)=0,"",VLOOKUP($A59,'Annex 2 EHV charges'!$D:$O,9,FALSE)),"")</f>
        <v/>
      </c>
      <c r="F59" s="91" t="str">
        <f>IFERROR(IF(VLOOKUP($A59,'Annex 2 EHV charges'!$D:$O,10,FALSE)=0,"",VLOOKUP($A59,'Annex 2 EHV charges'!$D:$O,10,FALSE)),"")</f>
        <v/>
      </c>
      <c r="G59" s="92" t="str">
        <f>IFERROR(IF(VLOOKUP($A59,'Annex 2 EHV charges'!$D:$O,11,FALSE)=0,"",VLOOKUP($A59,'Annex 2 EHV charges'!$D:$O,11,FALSE)),"")</f>
        <v/>
      </c>
      <c r="H59" s="92" t="str">
        <f>IFERROR(IF(VLOOKUP($A59,'Annex 2 EHV charges'!$D:$O,12,FALSE)=0,"",VLOOKUP($A59,'Annex 2 EHV charges'!$D:$O,12,FALSE)),"")</f>
        <v/>
      </c>
    </row>
    <row r="60" spans="1:8" ht="12.75" customHeight="1" x14ac:dyDescent="0.25">
      <c r="A60" s="89" t="str">
        <f t="array" ref="A60">IFERROR(INDEX('Annex 2 EHV charges'!$D$11:$D$260, MATCH(0, IF(ISBLANK('Annex 2 EHV charges'!$D$11:$D$260),1, COUNTIF(A$4:$A59, 'Annex 2 EHV charges'!$D$11:$D$260)), 0)),"")</f>
        <v/>
      </c>
      <c r="B60" s="88" t="str">
        <f>IF($A60="","",VLOOKUP($A60,'Annex 2 EHV charges'!$D:$O,2,0))</f>
        <v/>
      </c>
      <c r="C60" s="89" t="str">
        <f>IF($A60="","",VLOOKUP($A60,'Annex 2 EHV charges'!$D:$O,3,0))</f>
        <v/>
      </c>
      <c r="D60" s="88" t="str">
        <f>IF($A60="","",VLOOKUP($A60,'Annex 2 EHV charges'!$D:$O,4,0))</f>
        <v/>
      </c>
      <c r="E60" s="90" t="str">
        <f>IFERROR(IF(VLOOKUP($A60,'Annex 2 EHV charges'!$D:$O,9,FALSE)=0,"",VLOOKUP($A60,'Annex 2 EHV charges'!$D:$O,9,FALSE)),"")</f>
        <v/>
      </c>
      <c r="F60" s="91" t="str">
        <f>IFERROR(IF(VLOOKUP($A60,'Annex 2 EHV charges'!$D:$O,10,FALSE)=0,"",VLOOKUP($A60,'Annex 2 EHV charges'!$D:$O,10,FALSE)),"")</f>
        <v/>
      </c>
      <c r="G60" s="92" t="str">
        <f>IFERROR(IF(VLOOKUP($A60,'Annex 2 EHV charges'!$D:$O,11,FALSE)=0,"",VLOOKUP($A60,'Annex 2 EHV charges'!$D:$O,11,FALSE)),"")</f>
        <v/>
      </c>
      <c r="H60" s="92" t="str">
        <f>IFERROR(IF(VLOOKUP($A60,'Annex 2 EHV charges'!$D:$O,12,FALSE)=0,"",VLOOKUP($A60,'Annex 2 EHV charges'!$D:$O,12,FALSE)),"")</f>
        <v/>
      </c>
    </row>
    <row r="61" spans="1:8" ht="12.75" customHeight="1" x14ac:dyDescent="0.25">
      <c r="A61" s="89" t="str">
        <f t="array" ref="A61">IFERROR(INDEX('Annex 2 EHV charges'!$D$11:$D$260, MATCH(0, IF(ISBLANK('Annex 2 EHV charges'!$D$11:$D$260),1, COUNTIF(A$4:$A60, 'Annex 2 EHV charges'!$D$11:$D$260)), 0)),"")</f>
        <v/>
      </c>
      <c r="B61" s="88" t="str">
        <f>IF($A61="","",VLOOKUP($A61,'Annex 2 EHV charges'!$D:$O,2,0))</f>
        <v/>
      </c>
      <c r="C61" s="89" t="str">
        <f>IF($A61="","",VLOOKUP($A61,'Annex 2 EHV charges'!$D:$O,3,0))</f>
        <v/>
      </c>
      <c r="D61" s="88" t="str">
        <f>IF($A61="","",VLOOKUP($A61,'Annex 2 EHV charges'!$D:$O,4,0))</f>
        <v/>
      </c>
      <c r="E61" s="90" t="str">
        <f>IFERROR(IF(VLOOKUP($A61,'Annex 2 EHV charges'!$D:$O,9,FALSE)=0,"",VLOOKUP($A61,'Annex 2 EHV charges'!$D:$O,9,FALSE)),"")</f>
        <v/>
      </c>
      <c r="F61" s="91" t="str">
        <f>IFERROR(IF(VLOOKUP($A61,'Annex 2 EHV charges'!$D:$O,10,FALSE)=0,"",VLOOKUP($A61,'Annex 2 EHV charges'!$D:$O,10,FALSE)),"")</f>
        <v/>
      </c>
      <c r="G61" s="92" t="str">
        <f>IFERROR(IF(VLOOKUP($A61,'Annex 2 EHV charges'!$D:$O,11,FALSE)=0,"",VLOOKUP($A61,'Annex 2 EHV charges'!$D:$O,11,FALSE)),"")</f>
        <v/>
      </c>
      <c r="H61" s="92" t="str">
        <f>IFERROR(IF(VLOOKUP($A61,'Annex 2 EHV charges'!$D:$O,12,FALSE)=0,"",VLOOKUP($A61,'Annex 2 EHV charges'!$D:$O,12,FALSE)),"")</f>
        <v/>
      </c>
    </row>
    <row r="62" spans="1:8" ht="12.75" customHeight="1" x14ac:dyDescent="0.25">
      <c r="A62" s="89" t="str">
        <f t="array" ref="A62">IFERROR(INDEX('Annex 2 EHV charges'!$D$11:$D$260, MATCH(0, IF(ISBLANK('Annex 2 EHV charges'!$D$11:$D$260),1, COUNTIF(A$4:$A61, 'Annex 2 EHV charges'!$D$11:$D$260)), 0)),"")</f>
        <v/>
      </c>
      <c r="B62" s="88" t="str">
        <f>IF($A62="","",VLOOKUP($A62,'Annex 2 EHV charges'!$D:$O,2,0))</f>
        <v/>
      </c>
      <c r="C62" s="89" t="str">
        <f>IF($A62="","",VLOOKUP($A62,'Annex 2 EHV charges'!$D:$O,3,0))</f>
        <v/>
      </c>
      <c r="D62" s="88" t="str">
        <f>IF($A62="","",VLOOKUP($A62,'Annex 2 EHV charges'!$D:$O,4,0))</f>
        <v/>
      </c>
      <c r="E62" s="90" t="str">
        <f>IFERROR(IF(VLOOKUP($A62,'Annex 2 EHV charges'!$D:$O,9,FALSE)=0,"",VLOOKUP($A62,'Annex 2 EHV charges'!$D:$O,9,FALSE)),"")</f>
        <v/>
      </c>
      <c r="F62" s="91" t="str">
        <f>IFERROR(IF(VLOOKUP($A62,'Annex 2 EHV charges'!$D:$O,10,FALSE)=0,"",VLOOKUP($A62,'Annex 2 EHV charges'!$D:$O,10,FALSE)),"")</f>
        <v/>
      </c>
      <c r="G62" s="92" t="str">
        <f>IFERROR(IF(VLOOKUP($A62,'Annex 2 EHV charges'!$D:$O,11,FALSE)=0,"",VLOOKUP($A62,'Annex 2 EHV charges'!$D:$O,11,FALSE)),"")</f>
        <v/>
      </c>
      <c r="H62" s="92" t="str">
        <f>IFERROR(IF(VLOOKUP($A62,'Annex 2 EHV charges'!$D:$O,12,FALSE)=0,"",VLOOKUP($A62,'Annex 2 EHV charges'!$D:$O,12,FALSE)),"")</f>
        <v/>
      </c>
    </row>
    <row r="63" spans="1:8" ht="12.75" customHeight="1" x14ac:dyDescent="0.25">
      <c r="A63" s="89" t="str">
        <f t="array" ref="A63">IFERROR(INDEX('Annex 2 EHV charges'!$D$11:$D$260, MATCH(0, IF(ISBLANK('Annex 2 EHV charges'!$D$11:$D$260),1, COUNTIF(A$4:$A62, 'Annex 2 EHV charges'!$D$11:$D$260)), 0)),"")</f>
        <v/>
      </c>
      <c r="B63" s="88" t="str">
        <f>IF($A63="","",VLOOKUP($A63,'Annex 2 EHV charges'!$D:$O,2,0))</f>
        <v/>
      </c>
      <c r="C63" s="89" t="str">
        <f>IF($A63="","",VLOOKUP($A63,'Annex 2 EHV charges'!$D:$O,3,0))</f>
        <v/>
      </c>
      <c r="D63" s="88" t="str">
        <f>IF($A63="","",VLOOKUP($A63,'Annex 2 EHV charges'!$D:$O,4,0))</f>
        <v/>
      </c>
      <c r="E63" s="90" t="str">
        <f>IFERROR(IF(VLOOKUP($A63,'Annex 2 EHV charges'!$D:$O,9,FALSE)=0,"",VLOOKUP($A63,'Annex 2 EHV charges'!$D:$O,9,FALSE)),"")</f>
        <v/>
      </c>
      <c r="F63" s="91" t="str">
        <f>IFERROR(IF(VLOOKUP($A63,'Annex 2 EHV charges'!$D:$O,10,FALSE)=0,"",VLOOKUP($A63,'Annex 2 EHV charges'!$D:$O,10,FALSE)),"")</f>
        <v/>
      </c>
      <c r="G63" s="92" t="str">
        <f>IFERROR(IF(VLOOKUP($A63,'Annex 2 EHV charges'!$D:$O,11,FALSE)=0,"",VLOOKUP($A63,'Annex 2 EHV charges'!$D:$O,11,FALSE)),"")</f>
        <v/>
      </c>
      <c r="H63" s="92" t="str">
        <f>IFERROR(IF(VLOOKUP($A63,'Annex 2 EHV charges'!$D:$O,12,FALSE)=0,"",VLOOKUP($A63,'Annex 2 EHV charges'!$D:$O,12,FALSE)),"")</f>
        <v/>
      </c>
    </row>
    <row r="64" spans="1:8" ht="12.75" customHeight="1" x14ac:dyDescent="0.25">
      <c r="A64" s="89" t="str">
        <f t="array" ref="A64">IFERROR(INDEX('Annex 2 EHV charges'!$D$11:$D$260, MATCH(0, IF(ISBLANK('Annex 2 EHV charges'!$D$11:$D$260),1, COUNTIF(A$4:$A63, 'Annex 2 EHV charges'!$D$11:$D$260)), 0)),"")</f>
        <v/>
      </c>
      <c r="B64" s="88" t="str">
        <f>IF($A64="","",VLOOKUP($A64,'Annex 2 EHV charges'!$D:$O,2,0))</f>
        <v/>
      </c>
      <c r="C64" s="89" t="str">
        <f>IF($A64="","",VLOOKUP($A64,'Annex 2 EHV charges'!$D:$O,3,0))</f>
        <v/>
      </c>
      <c r="D64" s="88" t="str">
        <f>IF($A64="","",VLOOKUP($A64,'Annex 2 EHV charges'!$D:$O,4,0))</f>
        <v/>
      </c>
      <c r="E64" s="90" t="str">
        <f>IFERROR(IF(VLOOKUP($A64,'Annex 2 EHV charges'!$D:$O,9,FALSE)=0,"",VLOOKUP($A64,'Annex 2 EHV charges'!$D:$O,9,FALSE)),"")</f>
        <v/>
      </c>
      <c r="F64" s="91" t="str">
        <f>IFERROR(IF(VLOOKUP($A64,'Annex 2 EHV charges'!$D:$O,10,FALSE)=0,"",VLOOKUP($A64,'Annex 2 EHV charges'!$D:$O,10,FALSE)),"")</f>
        <v/>
      </c>
      <c r="G64" s="92" t="str">
        <f>IFERROR(IF(VLOOKUP($A64,'Annex 2 EHV charges'!$D:$O,11,FALSE)=0,"",VLOOKUP($A64,'Annex 2 EHV charges'!$D:$O,11,FALSE)),"")</f>
        <v/>
      </c>
      <c r="H64" s="92" t="str">
        <f>IFERROR(IF(VLOOKUP($A64,'Annex 2 EHV charges'!$D:$O,12,FALSE)=0,"",VLOOKUP($A64,'Annex 2 EHV charges'!$D:$O,12,FALSE)),"")</f>
        <v/>
      </c>
    </row>
    <row r="65" spans="1:8" ht="12.75" customHeight="1" x14ac:dyDescent="0.25">
      <c r="A65" s="89" t="str">
        <f t="array" ref="A65">IFERROR(INDEX('Annex 2 EHV charges'!$D$11:$D$260, MATCH(0, IF(ISBLANK('Annex 2 EHV charges'!$D$11:$D$260),1, COUNTIF(A$4:$A64, 'Annex 2 EHV charges'!$D$11:$D$260)), 0)),"")</f>
        <v/>
      </c>
      <c r="B65" s="88" t="str">
        <f>IF($A65="","",VLOOKUP($A65,'Annex 2 EHV charges'!$D:$O,2,0))</f>
        <v/>
      </c>
      <c r="C65" s="89" t="str">
        <f>IF($A65="","",VLOOKUP($A65,'Annex 2 EHV charges'!$D:$O,3,0))</f>
        <v/>
      </c>
      <c r="D65" s="88" t="str">
        <f>IF($A65="","",VLOOKUP($A65,'Annex 2 EHV charges'!$D:$O,4,0))</f>
        <v/>
      </c>
      <c r="E65" s="90" t="str">
        <f>IFERROR(IF(VLOOKUP($A65,'Annex 2 EHV charges'!$D:$O,9,FALSE)=0,"",VLOOKUP($A65,'Annex 2 EHV charges'!$D:$O,9,FALSE)),"")</f>
        <v/>
      </c>
      <c r="F65" s="91" t="str">
        <f>IFERROR(IF(VLOOKUP($A65,'Annex 2 EHV charges'!$D:$O,10,FALSE)=0,"",VLOOKUP($A65,'Annex 2 EHV charges'!$D:$O,10,FALSE)),"")</f>
        <v/>
      </c>
      <c r="G65" s="92" t="str">
        <f>IFERROR(IF(VLOOKUP($A65,'Annex 2 EHV charges'!$D:$O,11,FALSE)=0,"",VLOOKUP($A65,'Annex 2 EHV charges'!$D:$O,11,FALSE)),"")</f>
        <v/>
      </c>
      <c r="H65" s="92" t="str">
        <f>IFERROR(IF(VLOOKUP($A65,'Annex 2 EHV charges'!$D:$O,12,FALSE)=0,"",VLOOKUP($A65,'Annex 2 EHV charges'!$D:$O,12,FALSE)),"")</f>
        <v/>
      </c>
    </row>
    <row r="66" spans="1:8" ht="12.75" customHeight="1" x14ac:dyDescent="0.25">
      <c r="A66" s="89" t="str">
        <f t="array" ref="A66">IFERROR(INDEX('Annex 2 EHV charges'!$D$11:$D$260, MATCH(0, IF(ISBLANK('Annex 2 EHV charges'!$D$11:$D$260),1, COUNTIF(A$4:$A65, 'Annex 2 EHV charges'!$D$11:$D$260)), 0)),"")</f>
        <v/>
      </c>
      <c r="B66" s="88" t="str">
        <f>IF($A66="","",VLOOKUP($A66,'Annex 2 EHV charges'!$D:$O,2,0))</f>
        <v/>
      </c>
      <c r="C66" s="89" t="str">
        <f>IF($A66="","",VLOOKUP($A66,'Annex 2 EHV charges'!$D:$O,3,0))</f>
        <v/>
      </c>
      <c r="D66" s="88" t="str">
        <f>IF($A66="","",VLOOKUP($A66,'Annex 2 EHV charges'!$D:$O,4,0))</f>
        <v/>
      </c>
      <c r="E66" s="90" t="str">
        <f>IFERROR(IF(VLOOKUP($A66,'Annex 2 EHV charges'!$D:$O,9,FALSE)=0,"",VLOOKUP($A66,'Annex 2 EHV charges'!$D:$O,9,FALSE)),"")</f>
        <v/>
      </c>
      <c r="F66" s="91" t="str">
        <f>IFERROR(IF(VLOOKUP($A66,'Annex 2 EHV charges'!$D:$O,10,FALSE)=0,"",VLOOKUP($A66,'Annex 2 EHV charges'!$D:$O,10,FALSE)),"")</f>
        <v/>
      </c>
      <c r="G66" s="92" t="str">
        <f>IFERROR(IF(VLOOKUP($A66,'Annex 2 EHV charges'!$D:$O,11,FALSE)=0,"",VLOOKUP($A66,'Annex 2 EHV charges'!$D:$O,11,FALSE)),"")</f>
        <v/>
      </c>
      <c r="H66" s="92" t="str">
        <f>IFERROR(IF(VLOOKUP($A66,'Annex 2 EHV charges'!$D:$O,12,FALSE)=0,"",VLOOKUP($A66,'Annex 2 EHV charges'!$D:$O,12,FALSE)),"")</f>
        <v/>
      </c>
    </row>
    <row r="67" spans="1:8" ht="12.75" customHeight="1" x14ac:dyDescent="0.25">
      <c r="A67" s="89" t="str">
        <f t="array" ref="A67">IFERROR(INDEX('Annex 2 EHV charges'!$D$11:$D$260, MATCH(0, IF(ISBLANK('Annex 2 EHV charges'!$D$11:$D$260),1, COUNTIF(A$4:$A66, 'Annex 2 EHV charges'!$D$11:$D$260)), 0)),"")</f>
        <v/>
      </c>
      <c r="B67" s="88" t="str">
        <f>IF($A67="","",VLOOKUP($A67,'Annex 2 EHV charges'!$D:$O,2,0))</f>
        <v/>
      </c>
      <c r="C67" s="89" t="str">
        <f>IF($A67="","",VLOOKUP($A67,'Annex 2 EHV charges'!$D:$O,3,0))</f>
        <v/>
      </c>
      <c r="D67" s="88" t="str">
        <f>IF($A67="","",VLOOKUP($A67,'Annex 2 EHV charges'!$D:$O,4,0))</f>
        <v/>
      </c>
      <c r="E67" s="90" t="str">
        <f>IFERROR(IF(VLOOKUP($A67,'Annex 2 EHV charges'!$D:$O,9,FALSE)=0,"",VLOOKUP($A67,'Annex 2 EHV charges'!$D:$O,9,FALSE)),"")</f>
        <v/>
      </c>
      <c r="F67" s="91" t="str">
        <f>IFERROR(IF(VLOOKUP($A67,'Annex 2 EHV charges'!$D:$O,10,FALSE)=0,"",VLOOKUP($A67,'Annex 2 EHV charges'!$D:$O,10,FALSE)),"")</f>
        <v/>
      </c>
      <c r="G67" s="92" t="str">
        <f>IFERROR(IF(VLOOKUP($A67,'Annex 2 EHV charges'!$D:$O,11,FALSE)=0,"",VLOOKUP($A67,'Annex 2 EHV charges'!$D:$O,11,FALSE)),"")</f>
        <v/>
      </c>
      <c r="H67" s="92" t="str">
        <f>IFERROR(IF(VLOOKUP($A67,'Annex 2 EHV charges'!$D:$O,12,FALSE)=0,"",VLOOKUP($A67,'Annex 2 EHV charges'!$D:$O,12,FALSE)),"")</f>
        <v/>
      </c>
    </row>
    <row r="68" spans="1:8" ht="12.75" customHeight="1" x14ac:dyDescent="0.25">
      <c r="A68" s="89" t="str">
        <f t="array" ref="A68">IFERROR(INDEX('Annex 2 EHV charges'!$D$11:$D$260, MATCH(0, IF(ISBLANK('Annex 2 EHV charges'!$D$11:$D$260),1, COUNTIF(A$4:$A67, 'Annex 2 EHV charges'!$D$11:$D$260)), 0)),"")</f>
        <v/>
      </c>
      <c r="B68" s="88" t="str">
        <f>IF($A68="","",VLOOKUP($A68,'Annex 2 EHV charges'!$D:$O,2,0))</f>
        <v/>
      </c>
      <c r="C68" s="89" t="str">
        <f>IF($A68="","",VLOOKUP($A68,'Annex 2 EHV charges'!$D:$O,3,0))</f>
        <v/>
      </c>
      <c r="D68" s="88" t="str">
        <f>IF($A68="","",VLOOKUP($A68,'Annex 2 EHV charges'!$D:$O,4,0))</f>
        <v/>
      </c>
      <c r="E68" s="90" t="str">
        <f>IFERROR(IF(VLOOKUP($A68,'Annex 2 EHV charges'!$D:$O,9,FALSE)=0,"",VLOOKUP($A68,'Annex 2 EHV charges'!$D:$O,9,FALSE)),"")</f>
        <v/>
      </c>
      <c r="F68" s="91" t="str">
        <f>IFERROR(IF(VLOOKUP($A68,'Annex 2 EHV charges'!$D:$O,10,FALSE)=0,"",VLOOKUP($A68,'Annex 2 EHV charges'!$D:$O,10,FALSE)),"")</f>
        <v/>
      </c>
      <c r="G68" s="92" t="str">
        <f>IFERROR(IF(VLOOKUP($A68,'Annex 2 EHV charges'!$D:$O,11,FALSE)=0,"",VLOOKUP($A68,'Annex 2 EHV charges'!$D:$O,11,FALSE)),"")</f>
        <v/>
      </c>
      <c r="H68" s="92" t="str">
        <f>IFERROR(IF(VLOOKUP($A68,'Annex 2 EHV charges'!$D:$O,12,FALSE)=0,"",VLOOKUP($A68,'Annex 2 EHV charges'!$D:$O,12,FALSE)),"")</f>
        <v/>
      </c>
    </row>
    <row r="69" spans="1:8" ht="12.75" customHeight="1" x14ac:dyDescent="0.25">
      <c r="A69" s="89" t="str">
        <f t="array" ref="A69">IFERROR(INDEX('Annex 2 EHV charges'!$D$11:$D$260, MATCH(0, IF(ISBLANK('Annex 2 EHV charges'!$D$11:$D$260),1, COUNTIF(A$4:$A68, 'Annex 2 EHV charges'!$D$11:$D$260)), 0)),"")</f>
        <v/>
      </c>
      <c r="B69" s="88" t="str">
        <f>IF($A69="","",VLOOKUP($A69,'Annex 2 EHV charges'!$D:$O,2,0))</f>
        <v/>
      </c>
      <c r="C69" s="89" t="str">
        <f>IF($A69="","",VLOOKUP($A69,'Annex 2 EHV charges'!$D:$O,3,0))</f>
        <v/>
      </c>
      <c r="D69" s="88" t="str">
        <f>IF($A69="","",VLOOKUP($A69,'Annex 2 EHV charges'!$D:$O,4,0))</f>
        <v/>
      </c>
      <c r="E69" s="90" t="str">
        <f>IFERROR(IF(VLOOKUP($A69,'Annex 2 EHV charges'!$D:$O,9,FALSE)=0,"",VLOOKUP($A69,'Annex 2 EHV charges'!$D:$O,9,FALSE)),"")</f>
        <v/>
      </c>
      <c r="F69" s="91" t="str">
        <f>IFERROR(IF(VLOOKUP($A69,'Annex 2 EHV charges'!$D:$O,10,FALSE)=0,"",VLOOKUP($A69,'Annex 2 EHV charges'!$D:$O,10,FALSE)),"")</f>
        <v/>
      </c>
      <c r="G69" s="92" t="str">
        <f>IFERROR(IF(VLOOKUP($A69,'Annex 2 EHV charges'!$D:$O,11,FALSE)=0,"",VLOOKUP($A69,'Annex 2 EHV charges'!$D:$O,11,FALSE)),"")</f>
        <v/>
      </c>
      <c r="H69" s="92" t="str">
        <f>IFERROR(IF(VLOOKUP($A69,'Annex 2 EHV charges'!$D:$O,12,FALSE)=0,"",VLOOKUP($A69,'Annex 2 EHV charges'!$D:$O,12,FALSE)),"")</f>
        <v/>
      </c>
    </row>
    <row r="70" spans="1:8" ht="12.75" customHeight="1" x14ac:dyDescent="0.25">
      <c r="A70" s="89" t="str">
        <f t="array" ref="A70">IFERROR(INDEX('Annex 2 EHV charges'!$D$11:$D$260, MATCH(0, IF(ISBLANK('Annex 2 EHV charges'!$D$11:$D$260),1, COUNTIF(A$4:$A69, 'Annex 2 EHV charges'!$D$11:$D$260)), 0)),"")</f>
        <v/>
      </c>
      <c r="B70" s="88" t="str">
        <f>IF($A70="","",VLOOKUP($A70,'Annex 2 EHV charges'!$D:$O,2,0))</f>
        <v/>
      </c>
      <c r="C70" s="89" t="str">
        <f>IF($A70="","",VLOOKUP($A70,'Annex 2 EHV charges'!$D:$O,3,0))</f>
        <v/>
      </c>
      <c r="D70" s="88" t="str">
        <f>IF($A70="","",VLOOKUP($A70,'Annex 2 EHV charges'!$D:$O,4,0))</f>
        <v/>
      </c>
      <c r="E70" s="90" t="str">
        <f>IFERROR(IF(VLOOKUP($A70,'Annex 2 EHV charges'!$D:$O,9,FALSE)=0,"",VLOOKUP($A70,'Annex 2 EHV charges'!$D:$O,9,FALSE)),"")</f>
        <v/>
      </c>
      <c r="F70" s="91" t="str">
        <f>IFERROR(IF(VLOOKUP($A70,'Annex 2 EHV charges'!$D:$O,10,FALSE)=0,"",VLOOKUP($A70,'Annex 2 EHV charges'!$D:$O,10,FALSE)),"")</f>
        <v/>
      </c>
      <c r="G70" s="92" t="str">
        <f>IFERROR(IF(VLOOKUP($A70,'Annex 2 EHV charges'!$D:$O,11,FALSE)=0,"",VLOOKUP($A70,'Annex 2 EHV charges'!$D:$O,11,FALSE)),"")</f>
        <v/>
      </c>
      <c r="H70" s="92" t="str">
        <f>IFERROR(IF(VLOOKUP($A70,'Annex 2 EHV charges'!$D:$O,12,FALSE)=0,"",VLOOKUP($A70,'Annex 2 EHV charges'!$D:$O,12,FALSE)),"")</f>
        <v/>
      </c>
    </row>
    <row r="71" spans="1:8" ht="12.75" customHeight="1" x14ac:dyDescent="0.25">
      <c r="A71" s="89" t="str">
        <f t="array" ref="A71">IFERROR(INDEX('Annex 2 EHV charges'!$D$11:$D$260, MATCH(0, IF(ISBLANK('Annex 2 EHV charges'!$D$11:$D$260),1, COUNTIF(A$4:$A70, 'Annex 2 EHV charges'!$D$11:$D$260)), 0)),"")</f>
        <v/>
      </c>
      <c r="B71" s="88" t="str">
        <f>IF($A71="","",VLOOKUP($A71,'Annex 2 EHV charges'!$D:$O,2,0))</f>
        <v/>
      </c>
      <c r="C71" s="89" t="str">
        <f>IF($A71="","",VLOOKUP($A71,'Annex 2 EHV charges'!$D:$O,3,0))</f>
        <v/>
      </c>
      <c r="D71" s="88" t="str">
        <f>IF($A71="","",VLOOKUP($A71,'Annex 2 EHV charges'!$D:$O,4,0))</f>
        <v/>
      </c>
      <c r="E71" s="90" t="str">
        <f>IFERROR(IF(VLOOKUP($A71,'Annex 2 EHV charges'!$D:$O,9,FALSE)=0,"",VLOOKUP($A71,'Annex 2 EHV charges'!$D:$O,9,FALSE)),"")</f>
        <v/>
      </c>
      <c r="F71" s="91" t="str">
        <f>IFERROR(IF(VLOOKUP($A71,'Annex 2 EHV charges'!$D:$O,10,FALSE)=0,"",VLOOKUP($A71,'Annex 2 EHV charges'!$D:$O,10,FALSE)),"")</f>
        <v/>
      </c>
      <c r="G71" s="92" t="str">
        <f>IFERROR(IF(VLOOKUP($A71,'Annex 2 EHV charges'!$D:$O,11,FALSE)=0,"",VLOOKUP($A71,'Annex 2 EHV charges'!$D:$O,11,FALSE)),"")</f>
        <v/>
      </c>
      <c r="H71" s="92" t="str">
        <f>IFERROR(IF(VLOOKUP($A71,'Annex 2 EHV charges'!$D:$O,12,FALSE)=0,"",VLOOKUP($A71,'Annex 2 EHV charges'!$D:$O,12,FALSE)),"")</f>
        <v/>
      </c>
    </row>
    <row r="72" spans="1:8" ht="12.75" customHeight="1" x14ac:dyDescent="0.25">
      <c r="A72" s="89" t="str">
        <f t="array" ref="A72">IFERROR(INDEX('Annex 2 EHV charges'!$D$11:$D$260, MATCH(0, IF(ISBLANK('Annex 2 EHV charges'!$D$11:$D$260),1, COUNTIF(A$4:$A71, 'Annex 2 EHV charges'!$D$11:$D$260)), 0)),"")</f>
        <v/>
      </c>
      <c r="B72" s="88" t="str">
        <f>IF($A72="","",VLOOKUP($A72,'Annex 2 EHV charges'!$D:$O,2,0))</f>
        <v/>
      </c>
      <c r="C72" s="89" t="str">
        <f>IF($A72="","",VLOOKUP($A72,'Annex 2 EHV charges'!$D:$O,3,0))</f>
        <v/>
      </c>
      <c r="D72" s="88" t="str">
        <f>IF($A72="","",VLOOKUP($A72,'Annex 2 EHV charges'!$D:$O,4,0))</f>
        <v/>
      </c>
      <c r="E72" s="90" t="str">
        <f>IFERROR(IF(VLOOKUP($A72,'Annex 2 EHV charges'!$D:$O,9,FALSE)=0,"",VLOOKUP($A72,'Annex 2 EHV charges'!$D:$O,9,FALSE)),"")</f>
        <v/>
      </c>
      <c r="F72" s="91" t="str">
        <f>IFERROR(IF(VLOOKUP($A72,'Annex 2 EHV charges'!$D:$O,10,FALSE)=0,"",VLOOKUP($A72,'Annex 2 EHV charges'!$D:$O,10,FALSE)),"")</f>
        <v/>
      </c>
      <c r="G72" s="92" t="str">
        <f>IFERROR(IF(VLOOKUP($A72,'Annex 2 EHV charges'!$D:$O,11,FALSE)=0,"",VLOOKUP($A72,'Annex 2 EHV charges'!$D:$O,11,FALSE)),"")</f>
        <v/>
      </c>
      <c r="H72" s="92" t="str">
        <f>IFERROR(IF(VLOOKUP($A72,'Annex 2 EHV charges'!$D:$O,12,FALSE)=0,"",VLOOKUP($A72,'Annex 2 EHV charges'!$D:$O,12,FALSE)),"")</f>
        <v/>
      </c>
    </row>
    <row r="73" spans="1:8" ht="12.75" customHeight="1" x14ac:dyDescent="0.25">
      <c r="A73" s="89" t="str">
        <f t="array" ref="A73">IFERROR(INDEX('Annex 2 EHV charges'!$D$11:$D$260, MATCH(0, IF(ISBLANK('Annex 2 EHV charges'!$D$11:$D$260),1, COUNTIF(A$4:$A72, 'Annex 2 EHV charges'!$D$11:$D$260)), 0)),"")</f>
        <v/>
      </c>
      <c r="B73" s="88" t="str">
        <f>IF($A73="","",VLOOKUP($A73,'Annex 2 EHV charges'!$D:$O,2,0))</f>
        <v/>
      </c>
      <c r="C73" s="89" t="str">
        <f>IF($A73="","",VLOOKUP($A73,'Annex 2 EHV charges'!$D:$O,3,0))</f>
        <v/>
      </c>
      <c r="D73" s="88" t="str">
        <f>IF($A73="","",VLOOKUP($A73,'Annex 2 EHV charges'!$D:$O,4,0))</f>
        <v/>
      </c>
      <c r="E73" s="90" t="str">
        <f>IFERROR(IF(VLOOKUP($A73,'Annex 2 EHV charges'!$D:$O,9,FALSE)=0,"",VLOOKUP($A73,'Annex 2 EHV charges'!$D:$O,9,FALSE)),"")</f>
        <v/>
      </c>
      <c r="F73" s="91" t="str">
        <f>IFERROR(IF(VLOOKUP($A73,'Annex 2 EHV charges'!$D:$O,10,FALSE)=0,"",VLOOKUP($A73,'Annex 2 EHV charges'!$D:$O,10,FALSE)),"")</f>
        <v/>
      </c>
      <c r="G73" s="92" t="str">
        <f>IFERROR(IF(VLOOKUP($A73,'Annex 2 EHV charges'!$D:$O,11,FALSE)=0,"",VLOOKUP($A73,'Annex 2 EHV charges'!$D:$O,11,FALSE)),"")</f>
        <v/>
      </c>
      <c r="H73" s="92" t="str">
        <f>IFERROR(IF(VLOOKUP($A73,'Annex 2 EHV charges'!$D:$O,12,FALSE)=0,"",VLOOKUP($A73,'Annex 2 EHV charges'!$D:$O,12,FALSE)),"")</f>
        <v/>
      </c>
    </row>
    <row r="74" spans="1:8" ht="12.75" customHeight="1" x14ac:dyDescent="0.25">
      <c r="A74" s="89" t="str">
        <f t="array" ref="A74">IFERROR(INDEX('Annex 2 EHV charges'!$D$11:$D$260, MATCH(0, IF(ISBLANK('Annex 2 EHV charges'!$D$11:$D$260),1, COUNTIF(A$4:$A73, 'Annex 2 EHV charges'!$D$11:$D$260)), 0)),"")</f>
        <v/>
      </c>
      <c r="B74" s="88" t="str">
        <f>IF($A74="","",VLOOKUP($A74,'Annex 2 EHV charges'!$D:$O,2,0))</f>
        <v/>
      </c>
      <c r="C74" s="89" t="str">
        <f>IF($A74="","",VLOOKUP($A74,'Annex 2 EHV charges'!$D:$O,3,0))</f>
        <v/>
      </c>
      <c r="D74" s="88" t="str">
        <f>IF($A74="","",VLOOKUP($A74,'Annex 2 EHV charges'!$D:$O,4,0))</f>
        <v/>
      </c>
      <c r="E74" s="90" t="str">
        <f>IFERROR(IF(VLOOKUP($A74,'Annex 2 EHV charges'!$D:$O,9,FALSE)=0,"",VLOOKUP($A74,'Annex 2 EHV charges'!$D:$O,9,FALSE)),"")</f>
        <v/>
      </c>
      <c r="F74" s="91" t="str">
        <f>IFERROR(IF(VLOOKUP($A74,'Annex 2 EHV charges'!$D:$O,10,FALSE)=0,"",VLOOKUP($A74,'Annex 2 EHV charges'!$D:$O,10,FALSE)),"")</f>
        <v/>
      </c>
      <c r="G74" s="92" t="str">
        <f>IFERROR(IF(VLOOKUP($A74,'Annex 2 EHV charges'!$D:$O,11,FALSE)=0,"",VLOOKUP($A74,'Annex 2 EHV charges'!$D:$O,11,FALSE)),"")</f>
        <v/>
      </c>
      <c r="H74" s="92" t="str">
        <f>IFERROR(IF(VLOOKUP($A74,'Annex 2 EHV charges'!$D:$O,12,FALSE)=0,"",VLOOKUP($A74,'Annex 2 EHV charges'!$D:$O,12,FALSE)),"")</f>
        <v/>
      </c>
    </row>
    <row r="75" spans="1:8" ht="12.75" customHeight="1" x14ac:dyDescent="0.25">
      <c r="A75" s="89" t="str">
        <f t="array" ref="A75">IFERROR(INDEX('Annex 2 EHV charges'!$D$11:$D$260, MATCH(0, IF(ISBLANK('Annex 2 EHV charges'!$D$11:$D$260),1, COUNTIF(A$4:$A74, 'Annex 2 EHV charges'!$D$11:$D$260)), 0)),"")</f>
        <v/>
      </c>
      <c r="B75" s="88" t="str">
        <f>IF($A75="","",VLOOKUP($A75,'Annex 2 EHV charges'!$D:$O,2,0))</f>
        <v/>
      </c>
      <c r="C75" s="89" t="str">
        <f>IF($A75="","",VLOOKUP($A75,'Annex 2 EHV charges'!$D:$O,3,0))</f>
        <v/>
      </c>
      <c r="D75" s="88" t="str">
        <f>IF($A75="","",VLOOKUP($A75,'Annex 2 EHV charges'!$D:$O,4,0))</f>
        <v/>
      </c>
      <c r="E75" s="90" t="str">
        <f>IFERROR(IF(VLOOKUP($A75,'Annex 2 EHV charges'!$D:$O,9,FALSE)=0,"",VLOOKUP($A75,'Annex 2 EHV charges'!$D:$O,9,FALSE)),"")</f>
        <v/>
      </c>
      <c r="F75" s="91" t="str">
        <f>IFERROR(IF(VLOOKUP($A75,'Annex 2 EHV charges'!$D:$O,10,FALSE)=0,"",VLOOKUP($A75,'Annex 2 EHV charges'!$D:$O,10,FALSE)),"")</f>
        <v/>
      </c>
      <c r="G75" s="92" t="str">
        <f>IFERROR(IF(VLOOKUP($A75,'Annex 2 EHV charges'!$D:$O,11,FALSE)=0,"",VLOOKUP($A75,'Annex 2 EHV charges'!$D:$O,11,FALSE)),"")</f>
        <v/>
      </c>
      <c r="H75" s="92" t="str">
        <f>IFERROR(IF(VLOOKUP($A75,'Annex 2 EHV charges'!$D:$O,12,FALSE)=0,"",VLOOKUP($A75,'Annex 2 EHV charges'!$D:$O,12,FALSE)),"")</f>
        <v/>
      </c>
    </row>
    <row r="76" spans="1:8" ht="12.75" customHeight="1" x14ac:dyDescent="0.25">
      <c r="A76" s="89" t="str">
        <f t="array" ref="A76">IFERROR(INDEX('Annex 2 EHV charges'!$D$11:$D$260, MATCH(0, IF(ISBLANK('Annex 2 EHV charges'!$D$11:$D$260),1, COUNTIF(A$4:$A75, 'Annex 2 EHV charges'!$D$11:$D$260)), 0)),"")</f>
        <v/>
      </c>
      <c r="B76" s="88" t="str">
        <f>IF($A76="","",VLOOKUP($A76,'Annex 2 EHV charges'!$D:$O,2,0))</f>
        <v/>
      </c>
      <c r="C76" s="89" t="str">
        <f>IF($A76="","",VLOOKUP($A76,'Annex 2 EHV charges'!$D:$O,3,0))</f>
        <v/>
      </c>
      <c r="D76" s="88" t="str">
        <f>IF($A76="","",VLOOKUP($A76,'Annex 2 EHV charges'!$D:$O,4,0))</f>
        <v/>
      </c>
      <c r="E76" s="90" t="str">
        <f>IFERROR(IF(VLOOKUP($A76,'Annex 2 EHV charges'!$D:$O,9,FALSE)=0,"",VLOOKUP($A76,'Annex 2 EHV charges'!$D:$O,9,FALSE)),"")</f>
        <v/>
      </c>
      <c r="F76" s="91" t="str">
        <f>IFERROR(IF(VLOOKUP($A76,'Annex 2 EHV charges'!$D:$O,10,FALSE)=0,"",VLOOKUP($A76,'Annex 2 EHV charges'!$D:$O,10,FALSE)),"")</f>
        <v/>
      </c>
      <c r="G76" s="92" t="str">
        <f>IFERROR(IF(VLOOKUP($A76,'Annex 2 EHV charges'!$D:$O,11,FALSE)=0,"",VLOOKUP($A76,'Annex 2 EHV charges'!$D:$O,11,FALSE)),"")</f>
        <v/>
      </c>
      <c r="H76" s="92" t="str">
        <f>IFERROR(IF(VLOOKUP($A76,'Annex 2 EHV charges'!$D:$O,12,FALSE)=0,"",VLOOKUP($A76,'Annex 2 EHV charges'!$D:$O,12,FALSE)),"")</f>
        <v/>
      </c>
    </row>
    <row r="77" spans="1:8" ht="12.75" customHeight="1" x14ac:dyDescent="0.25">
      <c r="A77" s="89" t="str">
        <f t="array" ref="A77">IFERROR(INDEX('Annex 2 EHV charges'!$D$11:$D$260, MATCH(0, IF(ISBLANK('Annex 2 EHV charges'!$D$11:$D$260),1, COUNTIF(A$4:$A76, 'Annex 2 EHV charges'!$D$11:$D$260)), 0)),"")</f>
        <v/>
      </c>
      <c r="B77" s="88" t="str">
        <f>IF($A77="","",VLOOKUP($A77,'Annex 2 EHV charges'!$D:$O,2,0))</f>
        <v/>
      </c>
      <c r="C77" s="89" t="str">
        <f>IF($A77="","",VLOOKUP($A77,'Annex 2 EHV charges'!$D:$O,3,0))</f>
        <v/>
      </c>
      <c r="D77" s="88" t="str">
        <f>IF($A77="","",VLOOKUP($A77,'Annex 2 EHV charges'!$D:$O,4,0))</f>
        <v/>
      </c>
      <c r="E77" s="90" t="str">
        <f>IFERROR(IF(VLOOKUP($A77,'Annex 2 EHV charges'!$D:$O,9,FALSE)=0,"",VLOOKUP($A77,'Annex 2 EHV charges'!$D:$O,9,FALSE)),"")</f>
        <v/>
      </c>
      <c r="F77" s="91" t="str">
        <f>IFERROR(IF(VLOOKUP($A77,'Annex 2 EHV charges'!$D:$O,10,FALSE)=0,"",VLOOKUP($A77,'Annex 2 EHV charges'!$D:$O,10,FALSE)),"")</f>
        <v/>
      </c>
      <c r="G77" s="92" t="str">
        <f>IFERROR(IF(VLOOKUP($A77,'Annex 2 EHV charges'!$D:$O,11,FALSE)=0,"",VLOOKUP($A77,'Annex 2 EHV charges'!$D:$O,11,FALSE)),"")</f>
        <v/>
      </c>
      <c r="H77" s="92" t="str">
        <f>IFERROR(IF(VLOOKUP($A77,'Annex 2 EHV charges'!$D:$O,12,FALSE)=0,"",VLOOKUP($A77,'Annex 2 EHV charges'!$D:$O,12,FALSE)),"")</f>
        <v/>
      </c>
    </row>
    <row r="78" spans="1:8" ht="12.75" customHeight="1" x14ac:dyDescent="0.25">
      <c r="A78" s="89" t="str">
        <f t="array" ref="A78">IFERROR(INDEX('Annex 2 EHV charges'!$D$11:$D$260, MATCH(0, IF(ISBLANK('Annex 2 EHV charges'!$D$11:$D$260),1, COUNTIF(A$4:$A77, 'Annex 2 EHV charges'!$D$11:$D$260)), 0)),"")</f>
        <v/>
      </c>
      <c r="B78" s="88" t="str">
        <f>IF($A78="","",VLOOKUP($A78,'Annex 2 EHV charges'!$D:$O,2,0))</f>
        <v/>
      </c>
      <c r="C78" s="89" t="str">
        <f>IF($A78="","",VLOOKUP($A78,'Annex 2 EHV charges'!$D:$O,3,0))</f>
        <v/>
      </c>
      <c r="D78" s="88" t="str">
        <f>IF($A78="","",VLOOKUP($A78,'Annex 2 EHV charges'!$D:$O,4,0))</f>
        <v/>
      </c>
      <c r="E78" s="90" t="str">
        <f>IFERROR(IF(VLOOKUP($A78,'Annex 2 EHV charges'!$D:$O,9,FALSE)=0,"",VLOOKUP($A78,'Annex 2 EHV charges'!$D:$O,9,FALSE)),"")</f>
        <v/>
      </c>
      <c r="F78" s="91" t="str">
        <f>IFERROR(IF(VLOOKUP($A78,'Annex 2 EHV charges'!$D:$O,10,FALSE)=0,"",VLOOKUP($A78,'Annex 2 EHV charges'!$D:$O,10,FALSE)),"")</f>
        <v/>
      </c>
      <c r="G78" s="92" t="str">
        <f>IFERROR(IF(VLOOKUP($A78,'Annex 2 EHV charges'!$D:$O,11,FALSE)=0,"",VLOOKUP($A78,'Annex 2 EHV charges'!$D:$O,11,FALSE)),"")</f>
        <v/>
      </c>
      <c r="H78" s="92" t="str">
        <f>IFERROR(IF(VLOOKUP($A78,'Annex 2 EHV charges'!$D:$O,12,FALSE)=0,"",VLOOKUP($A78,'Annex 2 EHV charges'!$D:$O,12,FALSE)),"")</f>
        <v/>
      </c>
    </row>
    <row r="79" spans="1:8" ht="12.75" customHeight="1" x14ac:dyDescent="0.25">
      <c r="A79" s="89" t="str">
        <f t="array" ref="A79">IFERROR(INDEX('Annex 2 EHV charges'!$D$11:$D$260, MATCH(0, IF(ISBLANK('Annex 2 EHV charges'!$D$11:$D$260),1, COUNTIF(A$4:$A78, 'Annex 2 EHV charges'!$D$11:$D$260)), 0)),"")</f>
        <v/>
      </c>
      <c r="B79" s="88" t="str">
        <f>IF($A79="","",VLOOKUP($A79,'Annex 2 EHV charges'!$D:$O,2,0))</f>
        <v/>
      </c>
      <c r="C79" s="89" t="str">
        <f>IF($A79="","",VLOOKUP($A79,'Annex 2 EHV charges'!$D:$O,3,0))</f>
        <v/>
      </c>
      <c r="D79" s="88" t="str">
        <f>IF($A79="","",VLOOKUP($A79,'Annex 2 EHV charges'!$D:$O,4,0))</f>
        <v/>
      </c>
      <c r="E79" s="90" t="str">
        <f>IFERROR(IF(VLOOKUP($A79,'Annex 2 EHV charges'!$D:$O,9,FALSE)=0,"",VLOOKUP($A79,'Annex 2 EHV charges'!$D:$O,9,FALSE)),"")</f>
        <v/>
      </c>
      <c r="F79" s="91" t="str">
        <f>IFERROR(IF(VLOOKUP($A79,'Annex 2 EHV charges'!$D:$O,10,FALSE)=0,"",VLOOKUP($A79,'Annex 2 EHV charges'!$D:$O,10,FALSE)),"")</f>
        <v/>
      </c>
      <c r="G79" s="92" t="str">
        <f>IFERROR(IF(VLOOKUP($A79,'Annex 2 EHV charges'!$D:$O,11,FALSE)=0,"",VLOOKUP($A79,'Annex 2 EHV charges'!$D:$O,11,FALSE)),"")</f>
        <v/>
      </c>
      <c r="H79" s="92" t="str">
        <f>IFERROR(IF(VLOOKUP($A79,'Annex 2 EHV charges'!$D:$O,12,FALSE)=0,"",VLOOKUP($A79,'Annex 2 EHV charges'!$D:$O,12,FALSE)),"")</f>
        <v/>
      </c>
    </row>
    <row r="80" spans="1:8" ht="12.75" customHeight="1" x14ac:dyDescent="0.25">
      <c r="A80" s="89" t="str">
        <f t="array" ref="A80">IFERROR(INDEX('Annex 2 EHV charges'!$D$11:$D$260, MATCH(0, IF(ISBLANK('Annex 2 EHV charges'!$D$11:$D$260),1, COUNTIF(A$4:$A79, 'Annex 2 EHV charges'!$D$11:$D$260)), 0)),"")</f>
        <v/>
      </c>
      <c r="B80" s="88" t="str">
        <f>IF($A80="","",VLOOKUP($A80,'Annex 2 EHV charges'!$D:$O,2,0))</f>
        <v/>
      </c>
      <c r="C80" s="89" t="str">
        <f>IF($A80="","",VLOOKUP($A80,'Annex 2 EHV charges'!$D:$O,3,0))</f>
        <v/>
      </c>
      <c r="D80" s="88" t="str">
        <f>IF($A80="","",VLOOKUP($A80,'Annex 2 EHV charges'!$D:$O,4,0))</f>
        <v/>
      </c>
      <c r="E80" s="90" t="str">
        <f>IFERROR(IF(VLOOKUP($A80,'Annex 2 EHV charges'!$D:$O,9,FALSE)=0,"",VLOOKUP($A80,'Annex 2 EHV charges'!$D:$O,9,FALSE)),"")</f>
        <v/>
      </c>
      <c r="F80" s="91" t="str">
        <f>IFERROR(IF(VLOOKUP($A80,'Annex 2 EHV charges'!$D:$O,10,FALSE)=0,"",VLOOKUP($A80,'Annex 2 EHV charges'!$D:$O,10,FALSE)),"")</f>
        <v/>
      </c>
      <c r="G80" s="92" t="str">
        <f>IFERROR(IF(VLOOKUP($A80,'Annex 2 EHV charges'!$D:$O,11,FALSE)=0,"",VLOOKUP($A80,'Annex 2 EHV charges'!$D:$O,11,FALSE)),"")</f>
        <v/>
      </c>
      <c r="H80" s="92" t="str">
        <f>IFERROR(IF(VLOOKUP($A80,'Annex 2 EHV charges'!$D:$O,12,FALSE)=0,"",VLOOKUP($A80,'Annex 2 EHV charges'!$D:$O,12,FALSE)),"")</f>
        <v/>
      </c>
    </row>
    <row r="81" spans="1:8" ht="12.75" customHeight="1" x14ac:dyDescent="0.25">
      <c r="A81" s="89" t="str">
        <f t="array" ref="A81">IFERROR(INDEX('Annex 2 EHV charges'!$D$11:$D$260, MATCH(0, IF(ISBLANK('Annex 2 EHV charges'!$D$11:$D$260),1, COUNTIF(A$4:$A80, 'Annex 2 EHV charges'!$D$11:$D$260)), 0)),"")</f>
        <v/>
      </c>
      <c r="B81" s="88" t="str">
        <f>IF($A81="","",VLOOKUP($A81,'Annex 2 EHV charges'!$D:$O,2,0))</f>
        <v/>
      </c>
      <c r="C81" s="89" t="str">
        <f>IF($A81="","",VLOOKUP($A81,'Annex 2 EHV charges'!$D:$O,3,0))</f>
        <v/>
      </c>
      <c r="D81" s="88" t="str">
        <f>IF($A81="","",VLOOKUP($A81,'Annex 2 EHV charges'!$D:$O,4,0))</f>
        <v/>
      </c>
      <c r="E81" s="90" t="str">
        <f>IFERROR(IF(VLOOKUP($A81,'Annex 2 EHV charges'!$D:$O,9,FALSE)=0,"",VLOOKUP($A81,'Annex 2 EHV charges'!$D:$O,9,FALSE)),"")</f>
        <v/>
      </c>
      <c r="F81" s="91" t="str">
        <f>IFERROR(IF(VLOOKUP($A81,'Annex 2 EHV charges'!$D:$O,10,FALSE)=0,"",VLOOKUP($A81,'Annex 2 EHV charges'!$D:$O,10,FALSE)),"")</f>
        <v/>
      </c>
      <c r="G81" s="92" t="str">
        <f>IFERROR(IF(VLOOKUP($A81,'Annex 2 EHV charges'!$D:$O,11,FALSE)=0,"",VLOOKUP($A81,'Annex 2 EHV charges'!$D:$O,11,FALSE)),"")</f>
        <v/>
      </c>
      <c r="H81" s="92" t="str">
        <f>IFERROR(IF(VLOOKUP($A81,'Annex 2 EHV charges'!$D:$O,12,FALSE)=0,"",VLOOKUP($A81,'Annex 2 EHV charges'!$D:$O,12,FALSE)),"")</f>
        <v/>
      </c>
    </row>
    <row r="82" spans="1:8" ht="12.75" customHeight="1" x14ac:dyDescent="0.25">
      <c r="A82" s="89" t="str">
        <f t="array" ref="A82">IFERROR(INDEX('Annex 2 EHV charges'!$D$11:$D$260, MATCH(0, IF(ISBLANK('Annex 2 EHV charges'!$D$11:$D$260),1, COUNTIF(A$4:$A81, 'Annex 2 EHV charges'!$D$11:$D$260)), 0)),"")</f>
        <v/>
      </c>
      <c r="B82" s="88" t="str">
        <f>IF($A82="","",VLOOKUP($A82,'Annex 2 EHV charges'!$D:$O,2,0))</f>
        <v/>
      </c>
      <c r="C82" s="89" t="str">
        <f>IF($A82="","",VLOOKUP($A82,'Annex 2 EHV charges'!$D:$O,3,0))</f>
        <v/>
      </c>
      <c r="D82" s="88" t="str">
        <f>IF($A82="","",VLOOKUP($A82,'Annex 2 EHV charges'!$D:$O,4,0))</f>
        <v/>
      </c>
      <c r="E82" s="90" t="str">
        <f>IFERROR(IF(VLOOKUP($A82,'Annex 2 EHV charges'!$D:$O,9,FALSE)=0,"",VLOOKUP($A82,'Annex 2 EHV charges'!$D:$O,9,FALSE)),"")</f>
        <v/>
      </c>
      <c r="F82" s="91" t="str">
        <f>IFERROR(IF(VLOOKUP($A82,'Annex 2 EHV charges'!$D:$O,10,FALSE)=0,"",VLOOKUP($A82,'Annex 2 EHV charges'!$D:$O,10,FALSE)),"")</f>
        <v/>
      </c>
      <c r="G82" s="92" t="str">
        <f>IFERROR(IF(VLOOKUP($A82,'Annex 2 EHV charges'!$D:$O,11,FALSE)=0,"",VLOOKUP($A82,'Annex 2 EHV charges'!$D:$O,11,FALSE)),"")</f>
        <v/>
      </c>
      <c r="H82" s="92" t="str">
        <f>IFERROR(IF(VLOOKUP($A82,'Annex 2 EHV charges'!$D:$O,12,FALSE)=0,"",VLOOKUP($A82,'Annex 2 EHV charges'!$D:$O,12,FALSE)),"")</f>
        <v/>
      </c>
    </row>
    <row r="83" spans="1:8" ht="12.75" customHeight="1" x14ac:dyDescent="0.25">
      <c r="A83" s="89" t="str">
        <f t="array" ref="A83">IFERROR(INDEX('Annex 2 EHV charges'!$D$11:$D$260, MATCH(0, IF(ISBLANK('Annex 2 EHV charges'!$D$11:$D$260),1, COUNTIF(A$4:$A82, 'Annex 2 EHV charges'!$D$11:$D$260)), 0)),"")</f>
        <v/>
      </c>
      <c r="B83" s="88" t="str">
        <f>IF($A83="","",VLOOKUP($A83,'Annex 2 EHV charges'!$D:$O,2,0))</f>
        <v/>
      </c>
      <c r="C83" s="89" t="str">
        <f>IF($A83="","",VLOOKUP($A83,'Annex 2 EHV charges'!$D:$O,3,0))</f>
        <v/>
      </c>
      <c r="D83" s="88" t="str">
        <f>IF($A83="","",VLOOKUP($A83,'Annex 2 EHV charges'!$D:$O,4,0))</f>
        <v/>
      </c>
      <c r="E83" s="90" t="str">
        <f>IFERROR(IF(VLOOKUP($A83,'Annex 2 EHV charges'!$D:$O,9,FALSE)=0,"",VLOOKUP($A83,'Annex 2 EHV charges'!$D:$O,9,FALSE)),"")</f>
        <v/>
      </c>
      <c r="F83" s="91" t="str">
        <f>IFERROR(IF(VLOOKUP($A83,'Annex 2 EHV charges'!$D:$O,10,FALSE)=0,"",VLOOKUP($A83,'Annex 2 EHV charges'!$D:$O,10,FALSE)),"")</f>
        <v/>
      </c>
      <c r="G83" s="92" t="str">
        <f>IFERROR(IF(VLOOKUP($A83,'Annex 2 EHV charges'!$D:$O,11,FALSE)=0,"",VLOOKUP($A83,'Annex 2 EHV charges'!$D:$O,11,FALSE)),"")</f>
        <v/>
      </c>
      <c r="H83" s="92" t="str">
        <f>IFERROR(IF(VLOOKUP($A83,'Annex 2 EHV charges'!$D:$O,12,FALSE)=0,"",VLOOKUP($A83,'Annex 2 EHV charges'!$D:$O,12,FALSE)),"")</f>
        <v/>
      </c>
    </row>
    <row r="84" spans="1:8" ht="12.75" customHeight="1" x14ac:dyDescent="0.25">
      <c r="A84" s="89" t="str">
        <f t="array" ref="A84">IFERROR(INDEX('Annex 2 EHV charges'!$D$11:$D$260, MATCH(0, IF(ISBLANK('Annex 2 EHV charges'!$D$11:$D$260),1, COUNTIF(A$4:$A83, 'Annex 2 EHV charges'!$D$11:$D$260)), 0)),"")</f>
        <v/>
      </c>
      <c r="B84" s="88" t="str">
        <f>IF($A84="","",VLOOKUP($A84,'Annex 2 EHV charges'!$D:$O,2,0))</f>
        <v/>
      </c>
      <c r="C84" s="89" t="str">
        <f>IF($A84="","",VLOOKUP($A84,'Annex 2 EHV charges'!$D:$O,3,0))</f>
        <v/>
      </c>
      <c r="D84" s="88" t="str">
        <f>IF($A84="","",VLOOKUP($A84,'Annex 2 EHV charges'!$D:$O,4,0))</f>
        <v/>
      </c>
      <c r="E84" s="90" t="str">
        <f>IFERROR(IF(VLOOKUP($A84,'Annex 2 EHV charges'!$D:$O,9,FALSE)=0,"",VLOOKUP($A84,'Annex 2 EHV charges'!$D:$O,9,FALSE)),"")</f>
        <v/>
      </c>
      <c r="F84" s="91" t="str">
        <f>IFERROR(IF(VLOOKUP($A84,'Annex 2 EHV charges'!$D:$O,10,FALSE)=0,"",VLOOKUP($A84,'Annex 2 EHV charges'!$D:$O,10,FALSE)),"")</f>
        <v/>
      </c>
      <c r="G84" s="92" t="str">
        <f>IFERROR(IF(VLOOKUP($A84,'Annex 2 EHV charges'!$D:$O,11,FALSE)=0,"",VLOOKUP($A84,'Annex 2 EHV charges'!$D:$O,11,FALSE)),"")</f>
        <v/>
      </c>
      <c r="H84" s="92" t="str">
        <f>IFERROR(IF(VLOOKUP($A84,'Annex 2 EHV charges'!$D:$O,12,FALSE)=0,"",VLOOKUP($A84,'Annex 2 EHV charges'!$D:$O,12,FALSE)),"")</f>
        <v/>
      </c>
    </row>
    <row r="85" spans="1:8" ht="12.75" customHeight="1" x14ac:dyDescent="0.25">
      <c r="A85" s="89" t="str">
        <f t="array" ref="A85">IFERROR(INDEX('Annex 2 EHV charges'!$D$11:$D$260, MATCH(0, IF(ISBLANK('Annex 2 EHV charges'!$D$11:$D$260),1, COUNTIF(A$4:$A84, 'Annex 2 EHV charges'!$D$11:$D$260)), 0)),"")</f>
        <v/>
      </c>
      <c r="B85" s="88" t="str">
        <f>IF($A85="","",VLOOKUP($A85,'Annex 2 EHV charges'!$D:$O,2,0))</f>
        <v/>
      </c>
      <c r="C85" s="89" t="str">
        <f>IF($A85="","",VLOOKUP($A85,'Annex 2 EHV charges'!$D:$O,3,0))</f>
        <v/>
      </c>
      <c r="D85" s="88" t="str">
        <f>IF($A85="","",VLOOKUP($A85,'Annex 2 EHV charges'!$D:$O,4,0))</f>
        <v/>
      </c>
      <c r="E85" s="90" t="str">
        <f>IFERROR(IF(VLOOKUP($A85,'Annex 2 EHV charges'!$D:$O,9,FALSE)=0,"",VLOOKUP($A85,'Annex 2 EHV charges'!$D:$O,9,FALSE)),"")</f>
        <v/>
      </c>
      <c r="F85" s="91" t="str">
        <f>IFERROR(IF(VLOOKUP($A85,'Annex 2 EHV charges'!$D:$O,10,FALSE)=0,"",VLOOKUP($A85,'Annex 2 EHV charges'!$D:$O,10,FALSE)),"")</f>
        <v/>
      </c>
      <c r="G85" s="92" t="str">
        <f>IFERROR(IF(VLOOKUP($A85,'Annex 2 EHV charges'!$D:$O,11,FALSE)=0,"",VLOOKUP($A85,'Annex 2 EHV charges'!$D:$O,11,FALSE)),"")</f>
        <v/>
      </c>
      <c r="H85" s="92" t="str">
        <f>IFERROR(IF(VLOOKUP($A85,'Annex 2 EHV charges'!$D:$O,12,FALSE)=0,"",VLOOKUP($A85,'Annex 2 EHV charges'!$D:$O,12,FALSE)),"")</f>
        <v/>
      </c>
    </row>
    <row r="86" spans="1:8" ht="12.75" customHeight="1" x14ac:dyDescent="0.25">
      <c r="A86" s="89" t="str">
        <f t="array" ref="A86">IFERROR(INDEX('Annex 2 EHV charges'!$D$11:$D$260, MATCH(0, IF(ISBLANK('Annex 2 EHV charges'!$D$11:$D$260),1, COUNTIF(A$4:$A85, 'Annex 2 EHV charges'!$D$11:$D$260)), 0)),"")</f>
        <v/>
      </c>
      <c r="B86" s="88" t="str">
        <f>IF($A86="","",VLOOKUP($A86,'Annex 2 EHV charges'!$D:$O,2,0))</f>
        <v/>
      </c>
      <c r="C86" s="89" t="str">
        <f>IF($A86="","",VLOOKUP($A86,'Annex 2 EHV charges'!$D:$O,3,0))</f>
        <v/>
      </c>
      <c r="D86" s="88" t="str">
        <f>IF($A86="","",VLOOKUP($A86,'Annex 2 EHV charges'!$D:$O,4,0))</f>
        <v/>
      </c>
      <c r="E86" s="90" t="str">
        <f>IFERROR(IF(VLOOKUP($A86,'Annex 2 EHV charges'!$D:$O,9,FALSE)=0,"",VLOOKUP($A86,'Annex 2 EHV charges'!$D:$O,9,FALSE)),"")</f>
        <v/>
      </c>
      <c r="F86" s="91" t="str">
        <f>IFERROR(IF(VLOOKUP($A86,'Annex 2 EHV charges'!$D:$O,10,FALSE)=0,"",VLOOKUP($A86,'Annex 2 EHV charges'!$D:$O,10,FALSE)),"")</f>
        <v/>
      </c>
      <c r="G86" s="92" t="str">
        <f>IFERROR(IF(VLOOKUP($A86,'Annex 2 EHV charges'!$D:$O,11,FALSE)=0,"",VLOOKUP($A86,'Annex 2 EHV charges'!$D:$O,11,FALSE)),"")</f>
        <v/>
      </c>
      <c r="H86" s="92" t="str">
        <f>IFERROR(IF(VLOOKUP($A86,'Annex 2 EHV charges'!$D:$O,12,FALSE)=0,"",VLOOKUP($A86,'Annex 2 EHV charges'!$D:$O,12,FALSE)),"")</f>
        <v/>
      </c>
    </row>
    <row r="87" spans="1:8" ht="12.75" customHeight="1" x14ac:dyDescent="0.25">
      <c r="A87" s="89" t="str">
        <f t="array" ref="A87">IFERROR(INDEX('Annex 2 EHV charges'!$D$11:$D$260, MATCH(0, IF(ISBLANK('Annex 2 EHV charges'!$D$11:$D$260),1, COUNTIF(A$4:$A86, 'Annex 2 EHV charges'!$D$11:$D$260)), 0)),"")</f>
        <v/>
      </c>
      <c r="B87" s="88" t="str">
        <f>IF($A87="","",VLOOKUP($A87,'Annex 2 EHV charges'!$D:$O,2,0))</f>
        <v/>
      </c>
      <c r="C87" s="89" t="str">
        <f>IF($A87="","",VLOOKUP($A87,'Annex 2 EHV charges'!$D:$O,3,0))</f>
        <v/>
      </c>
      <c r="D87" s="88" t="str">
        <f>IF($A87="","",VLOOKUP($A87,'Annex 2 EHV charges'!$D:$O,4,0))</f>
        <v/>
      </c>
      <c r="E87" s="90" t="str">
        <f>IFERROR(IF(VLOOKUP($A87,'Annex 2 EHV charges'!$D:$O,9,FALSE)=0,"",VLOOKUP($A87,'Annex 2 EHV charges'!$D:$O,9,FALSE)),"")</f>
        <v/>
      </c>
      <c r="F87" s="91" t="str">
        <f>IFERROR(IF(VLOOKUP($A87,'Annex 2 EHV charges'!$D:$O,10,FALSE)=0,"",VLOOKUP($A87,'Annex 2 EHV charges'!$D:$O,10,FALSE)),"")</f>
        <v/>
      </c>
      <c r="G87" s="92" t="str">
        <f>IFERROR(IF(VLOOKUP($A87,'Annex 2 EHV charges'!$D:$O,11,FALSE)=0,"",VLOOKUP($A87,'Annex 2 EHV charges'!$D:$O,11,FALSE)),"")</f>
        <v/>
      </c>
      <c r="H87" s="92" t="str">
        <f>IFERROR(IF(VLOOKUP($A87,'Annex 2 EHV charges'!$D:$O,12,FALSE)=0,"",VLOOKUP($A87,'Annex 2 EHV charges'!$D:$O,12,FALSE)),"")</f>
        <v/>
      </c>
    </row>
    <row r="88" spans="1:8" ht="12.75" customHeight="1" x14ac:dyDescent="0.25">
      <c r="A88" s="89" t="str">
        <f t="array" ref="A88">IFERROR(INDEX('Annex 2 EHV charges'!$D$11:$D$260, MATCH(0, IF(ISBLANK('Annex 2 EHV charges'!$D$11:$D$260),1, COUNTIF(A$4:$A87, 'Annex 2 EHV charges'!$D$11:$D$260)), 0)),"")</f>
        <v/>
      </c>
      <c r="B88" s="88" t="str">
        <f>IF($A88="","",VLOOKUP($A88,'Annex 2 EHV charges'!$D:$O,2,0))</f>
        <v/>
      </c>
      <c r="C88" s="89" t="str">
        <f>IF($A88="","",VLOOKUP($A88,'Annex 2 EHV charges'!$D:$O,3,0))</f>
        <v/>
      </c>
      <c r="D88" s="88" t="str">
        <f>IF($A88="","",VLOOKUP($A88,'Annex 2 EHV charges'!$D:$O,4,0))</f>
        <v/>
      </c>
      <c r="E88" s="90" t="str">
        <f>IFERROR(IF(VLOOKUP($A88,'Annex 2 EHV charges'!$D:$O,9,FALSE)=0,"",VLOOKUP($A88,'Annex 2 EHV charges'!$D:$O,9,FALSE)),"")</f>
        <v/>
      </c>
      <c r="F88" s="91" t="str">
        <f>IFERROR(IF(VLOOKUP($A88,'Annex 2 EHV charges'!$D:$O,10,FALSE)=0,"",VLOOKUP($A88,'Annex 2 EHV charges'!$D:$O,10,FALSE)),"")</f>
        <v/>
      </c>
      <c r="G88" s="92" t="str">
        <f>IFERROR(IF(VLOOKUP($A88,'Annex 2 EHV charges'!$D:$O,11,FALSE)=0,"",VLOOKUP($A88,'Annex 2 EHV charges'!$D:$O,11,FALSE)),"")</f>
        <v/>
      </c>
      <c r="H88" s="92" t="str">
        <f>IFERROR(IF(VLOOKUP($A88,'Annex 2 EHV charges'!$D:$O,12,FALSE)=0,"",VLOOKUP($A88,'Annex 2 EHV charges'!$D:$O,12,FALSE)),"")</f>
        <v/>
      </c>
    </row>
    <row r="89" spans="1:8" ht="12.75" customHeight="1" x14ac:dyDescent="0.25">
      <c r="A89" s="89" t="str">
        <f t="array" ref="A89">IFERROR(INDEX('Annex 2 EHV charges'!$D$11:$D$260, MATCH(0, IF(ISBLANK('Annex 2 EHV charges'!$D$11:$D$260),1, COUNTIF(A$4:$A88, 'Annex 2 EHV charges'!$D$11:$D$260)), 0)),"")</f>
        <v/>
      </c>
      <c r="B89" s="88" t="str">
        <f>IF($A89="","",VLOOKUP($A89,'Annex 2 EHV charges'!$D:$O,2,0))</f>
        <v/>
      </c>
      <c r="C89" s="89" t="str">
        <f>IF($A89="","",VLOOKUP($A89,'Annex 2 EHV charges'!$D:$O,3,0))</f>
        <v/>
      </c>
      <c r="D89" s="88" t="str">
        <f>IF($A89="","",VLOOKUP($A89,'Annex 2 EHV charges'!$D:$O,4,0))</f>
        <v/>
      </c>
      <c r="E89" s="90" t="str">
        <f>IFERROR(IF(VLOOKUP($A89,'Annex 2 EHV charges'!$D:$O,9,FALSE)=0,"",VLOOKUP($A89,'Annex 2 EHV charges'!$D:$O,9,FALSE)),"")</f>
        <v/>
      </c>
      <c r="F89" s="91" t="str">
        <f>IFERROR(IF(VLOOKUP($A89,'Annex 2 EHV charges'!$D:$O,10,FALSE)=0,"",VLOOKUP($A89,'Annex 2 EHV charges'!$D:$O,10,FALSE)),"")</f>
        <v/>
      </c>
      <c r="G89" s="92" t="str">
        <f>IFERROR(IF(VLOOKUP($A89,'Annex 2 EHV charges'!$D:$O,11,FALSE)=0,"",VLOOKUP($A89,'Annex 2 EHV charges'!$D:$O,11,FALSE)),"")</f>
        <v/>
      </c>
      <c r="H89" s="92" t="str">
        <f>IFERROR(IF(VLOOKUP($A89,'Annex 2 EHV charges'!$D:$O,12,FALSE)=0,"",VLOOKUP($A89,'Annex 2 EHV charges'!$D:$O,12,FALSE)),"")</f>
        <v/>
      </c>
    </row>
    <row r="90" spans="1:8" ht="12.75" customHeight="1" x14ac:dyDescent="0.25">
      <c r="A90" s="89" t="str">
        <f t="array" ref="A90">IFERROR(INDEX('Annex 2 EHV charges'!$D$11:$D$260, MATCH(0, IF(ISBLANK('Annex 2 EHV charges'!$D$11:$D$260),1, COUNTIF(A$4:$A89, 'Annex 2 EHV charges'!$D$11:$D$260)), 0)),"")</f>
        <v/>
      </c>
      <c r="B90" s="88" t="str">
        <f>IF($A90="","",VLOOKUP($A90,'Annex 2 EHV charges'!$D:$O,2,0))</f>
        <v/>
      </c>
      <c r="C90" s="89" t="str">
        <f>IF($A90="","",VLOOKUP($A90,'Annex 2 EHV charges'!$D:$O,3,0))</f>
        <v/>
      </c>
      <c r="D90" s="88" t="str">
        <f>IF($A90="","",VLOOKUP($A90,'Annex 2 EHV charges'!$D:$O,4,0))</f>
        <v/>
      </c>
      <c r="E90" s="90" t="str">
        <f>IFERROR(IF(VLOOKUP($A90,'Annex 2 EHV charges'!$D:$O,9,FALSE)=0,"",VLOOKUP($A90,'Annex 2 EHV charges'!$D:$O,9,FALSE)),"")</f>
        <v/>
      </c>
      <c r="F90" s="91" t="str">
        <f>IFERROR(IF(VLOOKUP($A90,'Annex 2 EHV charges'!$D:$O,10,FALSE)=0,"",VLOOKUP($A90,'Annex 2 EHV charges'!$D:$O,10,FALSE)),"")</f>
        <v/>
      </c>
      <c r="G90" s="92" t="str">
        <f>IFERROR(IF(VLOOKUP($A90,'Annex 2 EHV charges'!$D:$O,11,FALSE)=0,"",VLOOKUP($A90,'Annex 2 EHV charges'!$D:$O,11,FALSE)),"")</f>
        <v/>
      </c>
      <c r="H90" s="92" t="str">
        <f>IFERROR(IF(VLOOKUP($A90,'Annex 2 EHV charges'!$D:$O,12,FALSE)=0,"",VLOOKUP($A90,'Annex 2 EHV charges'!$D:$O,12,FALSE)),"")</f>
        <v/>
      </c>
    </row>
    <row r="91" spans="1:8" ht="12.75" customHeight="1" x14ac:dyDescent="0.25">
      <c r="A91" s="89" t="str">
        <f t="array" ref="A91">IFERROR(INDEX('Annex 2 EHV charges'!$D$11:$D$260, MATCH(0, IF(ISBLANK('Annex 2 EHV charges'!$D$11:$D$260),1, COUNTIF(A$4:$A90, 'Annex 2 EHV charges'!$D$11:$D$260)), 0)),"")</f>
        <v/>
      </c>
      <c r="B91" s="88" t="str">
        <f>IF($A91="","",VLOOKUP($A91,'Annex 2 EHV charges'!$D:$O,2,0))</f>
        <v/>
      </c>
      <c r="C91" s="89" t="str">
        <f>IF($A91="","",VLOOKUP($A91,'Annex 2 EHV charges'!$D:$O,3,0))</f>
        <v/>
      </c>
      <c r="D91" s="88" t="str">
        <f>IF($A91="","",VLOOKUP($A91,'Annex 2 EHV charges'!$D:$O,4,0))</f>
        <v/>
      </c>
      <c r="E91" s="90" t="str">
        <f>IFERROR(IF(VLOOKUP($A91,'Annex 2 EHV charges'!$D:$O,9,FALSE)=0,"",VLOOKUP($A91,'Annex 2 EHV charges'!$D:$O,9,FALSE)),"")</f>
        <v/>
      </c>
      <c r="F91" s="91" t="str">
        <f>IFERROR(IF(VLOOKUP($A91,'Annex 2 EHV charges'!$D:$O,10,FALSE)=0,"",VLOOKUP($A91,'Annex 2 EHV charges'!$D:$O,10,FALSE)),"")</f>
        <v/>
      </c>
      <c r="G91" s="92" t="str">
        <f>IFERROR(IF(VLOOKUP($A91,'Annex 2 EHV charges'!$D:$O,11,FALSE)=0,"",VLOOKUP($A91,'Annex 2 EHV charges'!$D:$O,11,FALSE)),"")</f>
        <v/>
      </c>
      <c r="H91" s="92" t="str">
        <f>IFERROR(IF(VLOOKUP($A91,'Annex 2 EHV charges'!$D:$O,12,FALSE)=0,"",VLOOKUP($A91,'Annex 2 EHV charges'!$D:$O,12,FALSE)),"")</f>
        <v/>
      </c>
    </row>
    <row r="92" spans="1:8" ht="12.75" customHeight="1" x14ac:dyDescent="0.25">
      <c r="A92" s="89" t="str">
        <f t="array" ref="A92">IFERROR(INDEX('Annex 2 EHV charges'!$D$11:$D$260, MATCH(0, IF(ISBLANK('Annex 2 EHV charges'!$D$11:$D$260),1, COUNTIF(A$4:$A91, 'Annex 2 EHV charges'!$D$11:$D$260)), 0)),"")</f>
        <v/>
      </c>
      <c r="B92" s="88" t="str">
        <f>IF($A92="","",VLOOKUP($A92,'Annex 2 EHV charges'!$D:$O,2,0))</f>
        <v/>
      </c>
      <c r="C92" s="89" t="str">
        <f>IF($A92="","",VLOOKUP($A92,'Annex 2 EHV charges'!$D:$O,3,0))</f>
        <v/>
      </c>
      <c r="D92" s="88" t="str">
        <f>IF($A92="","",VLOOKUP($A92,'Annex 2 EHV charges'!$D:$O,4,0))</f>
        <v/>
      </c>
      <c r="E92" s="90" t="str">
        <f>IFERROR(IF(VLOOKUP($A92,'Annex 2 EHV charges'!$D:$O,9,FALSE)=0,"",VLOOKUP($A92,'Annex 2 EHV charges'!$D:$O,9,FALSE)),"")</f>
        <v/>
      </c>
      <c r="F92" s="91" t="str">
        <f>IFERROR(IF(VLOOKUP($A92,'Annex 2 EHV charges'!$D:$O,10,FALSE)=0,"",VLOOKUP($A92,'Annex 2 EHV charges'!$D:$O,10,FALSE)),"")</f>
        <v/>
      </c>
      <c r="G92" s="92" t="str">
        <f>IFERROR(IF(VLOOKUP($A92,'Annex 2 EHV charges'!$D:$O,11,FALSE)=0,"",VLOOKUP($A92,'Annex 2 EHV charges'!$D:$O,11,FALSE)),"")</f>
        <v/>
      </c>
      <c r="H92" s="92" t="str">
        <f>IFERROR(IF(VLOOKUP($A92,'Annex 2 EHV charges'!$D:$O,12,FALSE)=0,"",VLOOKUP($A92,'Annex 2 EHV charges'!$D:$O,12,FALSE)),"")</f>
        <v/>
      </c>
    </row>
    <row r="93" spans="1:8" ht="12.75" customHeight="1" x14ac:dyDescent="0.25">
      <c r="A93" s="89" t="str">
        <f t="array" ref="A93">IFERROR(INDEX('Annex 2 EHV charges'!$D$11:$D$260, MATCH(0, IF(ISBLANK('Annex 2 EHV charges'!$D$11:$D$260),1, COUNTIF(A$4:$A92, 'Annex 2 EHV charges'!$D$11:$D$260)), 0)),"")</f>
        <v/>
      </c>
      <c r="B93" s="88" t="str">
        <f>IF($A93="","",VLOOKUP($A93,'Annex 2 EHV charges'!$D:$O,2,0))</f>
        <v/>
      </c>
      <c r="C93" s="89" t="str">
        <f>IF($A93="","",VLOOKUP($A93,'Annex 2 EHV charges'!$D:$O,3,0))</f>
        <v/>
      </c>
      <c r="D93" s="88" t="str">
        <f>IF($A93="","",VLOOKUP($A93,'Annex 2 EHV charges'!$D:$O,4,0))</f>
        <v/>
      </c>
      <c r="E93" s="90" t="str">
        <f>IFERROR(IF(VLOOKUP($A93,'Annex 2 EHV charges'!$D:$O,9,FALSE)=0,"",VLOOKUP($A93,'Annex 2 EHV charges'!$D:$O,9,FALSE)),"")</f>
        <v/>
      </c>
      <c r="F93" s="91" t="str">
        <f>IFERROR(IF(VLOOKUP($A93,'Annex 2 EHV charges'!$D:$O,10,FALSE)=0,"",VLOOKUP($A93,'Annex 2 EHV charges'!$D:$O,10,FALSE)),"")</f>
        <v/>
      </c>
      <c r="G93" s="92" t="str">
        <f>IFERROR(IF(VLOOKUP($A93,'Annex 2 EHV charges'!$D:$O,11,FALSE)=0,"",VLOOKUP($A93,'Annex 2 EHV charges'!$D:$O,11,FALSE)),"")</f>
        <v/>
      </c>
      <c r="H93" s="92" t="str">
        <f>IFERROR(IF(VLOOKUP($A93,'Annex 2 EHV charges'!$D:$O,12,FALSE)=0,"",VLOOKUP($A93,'Annex 2 EHV charges'!$D:$O,12,FALSE)),"")</f>
        <v/>
      </c>
    </row>
    <row r="94" spans="1:8" ht="12.75" customHeight="1" x14ac:dyDescent="0.25">
      <c r="A94" s="89" t="str">
        <f t="array" ref="A94">IFERROR(INDEX('Annex 2 EHV charges'!$D$11:$D$260, MATCH(0, IF(ISBLANK('Annex 2 EHV charges'!$D$11:$D$260),1, COUNTIF(A$4:$A93, 'Annex 2 EHV charges'!$D$11:$D$260)), 0)),"")</f>
        <v/>
      </c>
      <c r="B94" s="88" t="str">
        <f>IF($A94="","",VLOOKUP($A94,'Annex 2 EHV charges'!$D:$O,2,0))</f>
        <v/>
      </c>
      <c r="C94" s="89" t="str">
        <f>IF($A94="","",VLOOKUP($A94,'Annex 2 EHV charges'!$D:$O,3,0))</f>
        <v/>
      </c>
      <c r="D94" s="88" t="str">
        <f>IF($A94="","",VLOOKUP($A94,'Annex 2 EHV charges'!$D:$O,4,0))</f>
        <v/>
      </c>
      <c r="E94" s="90" t="str">
        <f>IFERROR(IF(VLOOKUP($A94,'Annex 2 EHV charges'!$D:$O,9,FALSE)=0,"",VLOOKUP($A94,'Annex 2 EHV charges'!$D:$O,9,FALSE)),"")</f>
        <v/>
      </c>
      <c r="F94" s="91" t="str">
        <f>IFERROR(IF(VLOOKUP($A94,'Annex 2 EHV charges'!$D:$O,10,FALSE)=0,"",VLOOKUP($A94,'Annex 2 EHV charges'!$D:$O,10,FALSE)),"")</f>
        <v/>
      </c>
      <c r="G94" s="92" t="str">
        <f>IFERROR(IF(VLOOKUP($A94,'Annex 2 EHV charges'!$D:$O,11,FALSE)=0,"",VLOOKUP($A94,'Annex 2 EHV charges'!$D:$O,11,FALSE)),"")</f>
        <v/>
      </c>
      <c r="H94" s="92" t="str">
        <f>IFERROR(IF(VLOOKUP($A94,'Annex 2 EHV charges'!$D:$O,12,FALSE)=0,"",VLOOKUP($A94,'Annex 2 EHV charges'!$D:$O,12,FALSE)),"")</f>
        <v/>
      </c>
    </row>
    <row r="95" spans="1:8" ht="12.75" customHeight="1" x14ac:dyDescent="0.25">
      <c r="A95" s="89" t="str">
        <f t="array" ref="A95">IFERROR(INDEX('Annex 2 EHV charges'!$D$11:$D$260, MATCH(0, IF(ISBLANK('Annex 2 EHV charges'!$D$11:$D$260),1, COUNTIF(A$4:$A94, 'Annex 2 EHV charges'!$D$11:$D$260)), 0)),"")</f>
        <v/>
      </c>
      <c r="B95" s="88" t="str">
        <f>IF($A95="","",VLOOKUP($A95,'Annex 2 EHV charges'!$D:$O,2,0))</f>
        <v/>
      </c>
      <c r="C95" s="89" t="str">
        <f>IF($A95="","",VLOOKUP($A95,'Annex 2 EHV charges'!$D:$O,3,0))</f>
        <v/>
      </c>
      <c r="D95" s="88" t="str">
        <f>IF($A95="","",VLOOKUP($A95,'Annex 2 EHV charges'!$D:$O,4,0))</f>
        <v/>
      </c>
      <c r="E95" s="90" t="str">
        <f>IFERROR(IF(VLOOKUP($A95,'Annex 2 EHV charges'!$D:$O,9,FALSE)=0,"",VLOOKUP($A95,'Annex 2 EHV charges'!$D:$O,9,FALSE)),"")</f>
        <v/>
      </c>
      <c r="F95" s="91" t="str">
        <f>IFERROR(IF(VLOOKUP($A95,'Annex 2 EHV charges'!$D:$O,10,FALSE)=0,"",VLOOKUP($A95,'Annex 2 EHV charges'!$D:$O,10,FALSE)),"")</f>
        <v/>
      </c>
      <c r="G95" s="92" t="str">
        <f>IFERROR(IF(VLOOKUP($A95,'Annex 2 EHV charges'!$D:$O,11,FALSE)=0,"",VLOOKUP($A95,'Annex 2 EHV charges'!$D:$O,11,FALSE)),"")</f>
        <v/>
      </c>
      <c r="H95" s="92" t="str">
        <f>IFERROR(IF(VLOOKUP($A95,'Annex 2 EHV charges'!$D:$O,12,FALSE)=0,"",VLOOKUP($A95,'Annex 2 EHV charges'!$D:$O,12,FALSE)),"")</f>
        <v/>
      </c>
    </row>
    <row r="96" spans="1:8" ht="12.75" customHeight="1" x14ac:dyDescent="0.25">
      <c r="A96" s="89" t="str">
        <f t="array" ref="A96">IFERROR(INDEX('Annex 2 EHV charges'!$D$11:$D$260, MATCH(0, IF(ISBLANK('Annex 2 EHV charges'!$D$11:$D$260),1, COUNTIF(A$4:$A95, 'Annex 2 EHV charges'!$D$11:$D$260)), 0)),"")</f>
        <v/>
      </c>
      <c r="B96" s="88" t="str">
        <f>IF($A96="","",VLOOKUP($A96,'Annex 2 EHV charges'!$D:$O,2,0))</f>
        <v/>
      </c>
      <c r="C96" s="89" t="str">
        <f>IF($A96="","",VLOOKUP($A96,'Annex 2 EHV charges'!$D:$O,3,0))</f>
        <v/>
      </c>
      <c r="D96" s="88" t="str">
        <f>IF($A96="","",VLOOKUP($A96,'Annex 2 EHV charges'!$D:$O,4,0))</f>
        <v/>
      </c>
      <c r="E96" s="90" t="str">
        <f>IFERROR(IF(VLOOKUP($A96,'Annex 2 EHV charges'!$D:$O,9,FALSE)=0,"",VLOOKUP($A96,'Annex 2 EHV charges'!$D:$O,9,FALSE)),"")</f>
        <v/>
      </c>
      <c r="F96" s="91" t="str">
        <f>IFERROR(IF(VLOOKUP($A96,'Annex 2 EHV charges'!$D:$O,10,FALSE)=0,"",VLOOKUP($A96,'Annex 2 EHV charges'!$D:$O,10,FALSE)),"")</f>
        <v/>
      </c>
      <c r="G96" s="92" t="str">
        <f>IFERROR(IF(VLOOKUP($A96,'Annex 2 EHV charges'!$D:$O,11,FALSE)=0,"",VLOOKUP($A96,'Annex 2 EHV charges'!$D:$O,11,FALSE)),"")</f>
        <v/>
      </c>
      <c r="H96" s="92" t="str">
        <f>IFERROR(IF(VLOOKUP($A96,'Annex 2 EHV charges'!$D:$O,12,FALSE)=0,"",VLOOKUP($A96,'Annex 2 EHV charges'!$D:$O,12,FALSE)),"")</f>
        <v/>
      </c>
    </row>
    <row r="97" spans="1:8" ht="12.75" customHeight="1" x14ac:dyDescent="0.25">
      <c r="A97" s="89" t="str">
        <f t="array" ref="A97">IFERROR(INDEX('Annex 2 EHV charges'!$D$11:$D$260, MATCH(0, IF(ISBLANK('Annex 2 EHV charges'!$D$11:$D$260),1, COUNTIF(A$4:$A96, 'Annex 2 EHV charges'!$D$11:$D$260)), 0)),"")</f>
        <v/>
      </c>
      <c r="B97" s="88" t="str">
        <f>IF($A97="","",VLOOKUP($A97,'Annex 2 EHV charges'!$D:$O,2,0))</f>
        <v/>
      </c>
      <c r="C97" s="89" t="str">
        <f>IF($A97="","",VLOOKUP($A97,'Annex 2 EHV charges'!$D:$O,3,0))</f>
        <v/>
      </c>
      <c r="D97" s="88" t="str">
        <f>IF($A97="","",VLOOKUP($A97,'Annex 2 EHV charges'!$D:$O,4,0))</f>
        <v/>
      </c>
      <c r="E97" s="90" t="str">
        <f>IFERROR(IF(VLOOKUP($A97,'Annex 2 EHV charges'!$D:$O,9,FALSE)=0,"",VLOOKUP($A97,'Annex 2 EHV charges'!$D:$O,9,FALSE)),"")</f>
        <v/>
      </c>
      <c r="F97" s="91" t="str">
        <f>IFERROR(IF(VLOOKUP($A97,'Annex 2 EHV charges'!$D:$O,10,FALSE)=0,"",VLOOKUP($A97,'Annex 2 EHV charges'!$D:$O,10,FALSE)),"")</f>
        <v/>
      </c>
      <c r="G97" s="92" t="str">
        <f>IFERROR(IF(VLOOKUP($A97,'Annex 2 EHV charges'!$D:$O,11,FALSE)=0,"",VLOOKUP($A97,'Annex 2 EHV charges'!$D:$O,11,FALSE)),"")</f>
        <v/>
      </c>
      <c r="H97" s="92" t="str">
        <f>IFERROR(IF(VLOOKUP($A97,'Annex 2 EHV charges'!$D:$O,12,FALSE)=0,"",VLOOKUP($A97,'Annex 2 EHV charges'!$D:$O,12,FALSE)),"")</f>
        <v/>
      </c>
    </row>
    <row r="98" spans="1:8" ht="12.75" customHeight="1" x14ac:dyDescent="0.25">
      <c r="A98" s="89" t="str">
        <f t="array" ref="A98">IFERROR(INDEX('Annex 2 EHV charges'!$D$11:$D$260, MATCH(0, IF(ISBLANK('Annex 2 EHV charges'!$D$11:$D$260),1, COUNTIF(A$4:$A97, 'Annex 2 EHV charges'!$D$11:$D$260)), 0)),"")</f>
        <v/>
      </c>
      <c r="B98" s="88" t="str">
        <f>IF($A98="","",VLOOKUP($A98,'Annex 2 EHV charges'!$D:$O,2,0))</f>
        <v/>
      </c>
      <c r="C98" s="89" t="str">
        <f>IF($A98="","",VLOOKUP($A98,'Annex 2 EHV charges'!$D:$O,3,0))</f>
        <v/>
      </c>
      <c r="D98" s="88" t="str">
        <f>IF($A98="","",VLOOKUP($A98,'Annex 2 EHV charges'!$D:$O,4,0))</f>
        <v/>
      </c>
      <c r="E98" s="90" t="str">
        <f>IFERROR(IF(VLOOKUP($A98,'Annex 2 EHV charges'!$D:$O,9,FALSE)=0,"",VLOOKUP($A98,'Annex 2 EHV charges'!$D:$O,9,FALSE)),"")</f>
        <v/>
      </c>
      <c r="F98" s="91" t="str">
        <f>IFERROR(IF(VLOOKUP($A98,'Annex 2 EHV charges'!$D:$O,10,FALSE)=0,"",VLOOKUP($A98,'Annex 2 EHV charges'!$D:$O,10,FALSE)),"")</f>
        <v/>
      </c>
      <c r="G98" s="92" t="str">
        <f>IFERROR(IF(VLOOKUP($A98,'Annex 2 EHV charges'!$D:$O,11,FALSE)=0,"",VLOOKUP($A98,'Annex 2 EHV charges'!$D:$O,11,FALSE)),"")</f>
        <v/>
      </c>
      <c r="H98" s="92" t="str">
        <f>IFERROR(IF(VLOOKUP($A98,'Annex 2 EHV charges'!$D:$O,12,FALSE)=0,"",VLOOKUP($A98,'Annex 2 EHV charges'!$D:$O,12,FALSE)),"")</f>
        <v/>
      </c>
    </row>
    <row r="99" spans="1:8" ht="12.75" customHeight="1" x14ac:dyDescent="0.25">
      <c r="A99" s="89" t="str">
        <f t="array" ref="A99">IFERROR(INDEX('Annex 2 EHV charges'!$D$11:$D$260, MATCH(0, IF(ISBLANK('Annex 2 EHV charges'!$D$11:$D$260),1, COUNTIF(A$4:$A98, 'Annex 2 EHV charges'!$D$11:$D$260)), 0)),"")</f>
        <v/>
      </c>
      <c r="B99" s="88" t="str">
        <f>IF($A99="","",VLOOKUP($A99,'Annex 2 EHV charges'!$D:$O,2,0))</f>
        <v/>
      </c>
      <c r="C99" s="89" t="str">
        <f>IF($A99="","",VLOOKUP($A99,'Annex 2 EHV charges'!$D:$O,3,0))</f>
        <v/>
      </c>
      <c r="D99" s="88" t="str">
        <f>IF($A99="","",VLOOKUP($A99,'Annex 2 EHV charges'!$D:$O,4,0))</f>
        <v/>
      </c>
      <c r="E99" s="90" t="str">
        <f>IFERROR(IF(VLOOKUP($A99,'Annex 2 EHV charges'!$D:$O,9,FALSE)=0,"",VLOOKUP($A99,'Annex 2 EHV charges'!$D:$O,9,FALSE)),"")</f>
        <v/>
      </c>
      <c r="F99" s="91" t="str">
        <f>IFERROR(IF(VLOOKUP($A99,'Annex 2 EHV charges'!$D:$O,10,FALSE)=0,"",VLOOKUP($A99,'Annex 2 EHV charges'!$D:$O,10,FALSE)),"")</f>
        <v/>
      </c>
      <c r="G99" s="92" t="str">
        <f>IFERROR(IF(VLOOKUP($A99,'Annex 2 EHV charges'!$D:$O,11,FALSE)=0,"",VLOOKUP($A99,'Annex 2 EHV charges'!$D:$O,11,FALSE)),"")</f>
        <v/>
      </c>
      <c r="H99" s="92" t="str">
        <f>IFERROR(IF(VLOOKUP($A99,'Annex 2 EHV charges'!$D:$O,12,FALSE)=0,"",VLOOKUP($A99,'Annex 2 EHV charges'!$D:$O,12,FALSE)),"")</f>
        <v/>
      </c>
    </row>
    <row r="100" spans="1:8" ht="12.75" customHeight="1" x14ac:dyDescent="0.25">
      <c r="A100" s="89" t="str">
        <f t="array" ref="A100">IFERROR(INDEX('Annex 2 EHV charges'!$D$11:$D$260, MATCH(0, IF(ISBLANK('Annex 2 EHV charges'!$D$11:$D$260),1, COUNTIF(A$4:$A99, 'Annex 2 EHV charges'!$D$11:$D$260)), 0)),"")</f>
        <v/>
      </c>
      <c r="B100" s="88" t="str">
        <f>IF($A100="","",VLOOKUP($A100,'Annex 2 EHV charges'!$D:$O,2,0))</f>
        <v/>
      </c>
      <c r="C100" s="89" t="str">
        <f>IF($A100="","",VLOOKUP($A100,'Annex 2 EHV charges'!$D:$O,3,0))</f>
        <v/>
      </c>
      <c r="D100" s="88" t="str">
        <f>IF($A100="","",VLOOKUP($A100,'Annex 2 EHV charges'!$D:$O,4,0))</f>
        <v/>
      </c>
      <c r="E100" s="90" t="str">
        <f>IFERROR(IF(VLOOKUP($A100,'Annex 2 EHV charges'!$D:$O,9,FALSE)=0,"",VLOOKUP($A100,'Annex 2 EHV charges'!$D:$O,9,FALSE)),"")</f>
        <v/>
      </c>
      <c r="F100" s="91" t="str">
        <f>IFERROR(IF(VLOOKUP($A100,'Annex 2 EHV charges'!$D:$O,10,FALSE)=0,"",VLOOKUP($A100,'Annex 2 EHV charges'!$D:$O,10,FALSE)),"")</f>
        <v/>
      </c>
      <c r="G100" s="92" t="str">
        <f>IFERROR(IF(VLOOKUP($A100,'Annex 2 EHV charges'!$D:$O,11,FALSE)=0,"",VLOOKUP($A100,'Annex 2 EHV charges'!$D:$O,11,FALSE)),"")</f>
        <v/>
      </c>
      <c r="H100" s="92" t="str">
        <f>IFERROR(IF(VLOOKUP($A100,'Annex 2 EHV charges'!$D:$O,12,FALSE)=0,"",VLOOKUP($A100,'Annex 2 EHV charges'!$D:$O,12,FALSE)),"")</f>
        <v/>
      </c>
    </row>
    <row r="101" spans="1:8" ht="12.75" customHeight="1" x14ac:dyDescent="0.25">
      <c r="A101" s="89" t="str">
        <f t="array" ref="A101">IFERROR(INDEX('Annex 2 EHV charges'!$D$11:$D$260, MATCH(0, IF(ISBLANK('Annex 2 EHV charges'!$D$11:$D$260),1, COUNTIF(A$4:$A100, 'Annex 2 EHV charges'!$D$11:$D$260)), 0)),"")</f>
        <v/>
      </c>
      <c r="B101" s="88" t="str">
        <f>IF($A101="","",VLOOKUP($A101,'Annex 2 EHV charges'!$D:$O,2,0))</f>
        <v/>
      </c>
      <c r="C101" s="89" t="str">
        <f>IF($A101="","",VLOOKUP($A101,'Annex 2 EHV charges'!$D:$O,3,0))</f>
        <v/>
      </c>
      <c r="D101" s="88" t="str">
        <f>IF($A101="","",VLOOKUP($A101,'Annex 2 EHV charges'!$D:$O,4,0))</f>
        <v/>
      </c>
      <c r="E101" s="90" t="str">
        <f>IFERROR(IF(VLOOKUP($A101,'Annex 2 EHV charges'!$D:$O,9,FALSE)=0,"",VLOOKUP($A101,'Annex 2 EHV charges'!$D:$O,9,FALSE)),"")</f>
        <v/>
      </c>
      <c r="F101" s="91" t="str">
        <f>IFERROR(IF(VLOOKUP($A101,'Annex 2 EHV charges'!$D:$O,10,FALSE)=0,"",VLOOKUP($A101,'Annex 2 EHV charges'!$D:$O,10,FALSE)),"")</f>
        <v/>
      </c>
      <c r="G101" s="92" t="str">
        <f>IFERROR(IF(VLOOKUP($A101,'Annex 2 EHV charges'!$D:$O,11,FALSE)=0,"",VLOOKUP($A101,'Annex 2 EHV charges'!$D:$O,11,FALSE)),"")</f>
        <v/>
      </c>
      <c r="H101" s="92" t="str">
        <f>IFERROR(IF(VLOOKUP($A101,'Annex 2 EHV charges'!$D:$O,12,FALSE)=0,"",VLOOKUP($A101,'Annex 2 EHV charges'!$D:$O,12,FALSE)),"")</f>
        <v/>
      </c>
    </row>
    <row r="102" spans="1:8" ht="12.75" customHeight="1" x14ac:dyDescent="0.25">
      <c r="A102" s="89" t="str">
        <f t="array" ref="A102">IFERROR(INDEX('Annex 2 EHV charges'!$D$11:$D$260, MATCH(0, IF(ISBLANK('Annex 2 EHV charges'!$D$11:$D$260),1, COUNTIF(A$4:$A101, 'Annex 2 EHV charges'!$D$11:$D$260)), 0)),"")</f>
        <v/>
      </c>
      <c r="B102" s="88" t="str">
        <f>IF($A102="","",VLOOKUP($A102,'Annex 2 EHV charges'!$D:$O,2,0))</f>
        <v/>
      </c>
      <c r="C102" s="89" t="str">
        <f>IF($A102="","",VLOOKUP($A102,'Annex 2 EHV charges'!$D:$O,3,0))</f>
        <v/>
      </c>
      <c r="D102" s="88" t="str">
        <f>IF($A102="","",VLOOKUP($A102,'Annex 2 EHV charges'!$D:$O,4,0))</f>
        <v/>
      </c>
      <c r="E102" s="90" t="str">
        <f>IFERROR(IF(VLOOKUP($A102,'Annex 2 EHV charges'!$D:$O,9,FALSE)=0,"",VLOOKUP($A102,'Annex 2 EHV charges'!$D:$O,9,FALSE)),"")</f>
        <v/>
      </c>
      <c r="F102" s="91" t="str">
        <f>IFERROR(IF(VLOOKUP($A102,'Annex 2 EHV charges'!$D:$O,10,FALSE)=0,"",VLOOKUP($A102,'Annex 2 EHV charges'!$D:$O,10,FALSE)),"")</f>
        <v/>
      </c>
      <c r="G102" s="92" t="str">
        <f>IFERROR(IF(VLOOKUP($A102,'Annex 2 EHV charges'!$D:$O,11,FALSE)=0,"",VLOOKUP($A102,'Annex 2 EHV charges'!$D:$O,11,FALSE)),"")</f>
        <v/>
      </c>
      <c r="H102" s="92" t="str">
        <f>IFERROR(IF(VLOOKUP($A102,'Annex 2 EHV charges'!$D:$O,12,FALSE)=0,"",VLOOKUP($A102,'Annex 2 EHV charges'!$D:$O,12,FALSE)),"")</f>
        <v/>
      </c>
    </row>
    <row r="103" spans="1:8" ht="12.75" customHeight="1" x14ac:dyDescent="0.25">
      <c r="A103" s="89" t="str">
        <f t="array" ref="A103">IFERROR(INDEX('Annex 2 EHV charges'!$D$11:$D$260, MATCH(0, IF(ISBLANK('Annex 2 EHV charges'!$D$11:$D$260),1, COUNTIF(A$4:$A102, 'Annex 2 EHV charges'!$D$11:$D$260)), 0)),"")</f>
        <v/>
      </c>
      <c r="B103" s="88" t="str">
        <f>IF($A103="","",VLOOKUP($A103,'Annex 2 EHV charges'!$D:$O,2,0))</f>
        <v/>
      </c>
      <c r="C103" s="89" t="str">
        <f>IF($A103="","",VLOOKUP($A103,'Annex 2 EHV charges'!$D:$O,3,0))</f>
        <v/>
      </c>
      <c r="D103" s="88" t="str">
        <f>IF($A103="","",VLOOKUP($A103,'Annex 2 EHV charges'!$D:$O,4,0))</f>
        <v/>
      </c>
      <c r="E103" s="90" t="str">
        <f>IFERROR(IF(VLOOKUP($A103,'Annex 2 EHV charges'!$D:$O,9,FALSE)=0,"",VLOOKUP($A103,'Annex 2 EHV charges'!$D:$O,9,FALSE)),"")</f>
        <v/>
      </c>
      <c r="F103" s="91" t="str">
        <f>IFERROR(IF(VLOOKUP($A103,'Annex 2 EHV charges'!$D:$O,10,FALSE)=0,"",VLOOKUP($A103,'Annex 2 EHV charges'!$D:$O,10,FALSE)),"")</f>
        <v/>
      </c>
      <c r="G103" s="92" t="str">
        <f>IFERROR(IF(VLOOKUP($A103,'Annex 2 EHV charges'!$D:$O,11,FALSE)=0,"",VLOOKUP($A103,'Annex 2 EHV charges'!$D:$O,11,FALSE)),"")</f>
        <v/>
      </c>
      <c r="H103" s="92" t="str">
        <f>IFERROR(IF(VLOOKUP($A103,'Annex 2 EHV charges'!$D:$O,12,FALSE)=0,"",VLOOKUP($A103,'Annex 2 EHV charges'!$D:$O,12,FALSE)),"")</f>
        <v/>
      </c>
    </row>
    <row r="104" spans="1:8" ht="12.75" customHeight="1" x14ac:dyDescent="0.25">
      <c r="A104" s="89" t="str">
        <f t="array" ref="A104">IFERROR(INDEX('Annex 2 EHV charges'!$D$11:$D$260, MATCH(0, IF(ISBLANK('Annex 2 EHV charges'!$D$11:$D$260),1, COUNTIF(A$4:$A103, 'Annex 2 EHV charges'!$D$11:$D$260)), 0)),"")</f>
        <v/>
      </c>
      <c r="B104" s="88" t="str">
        <f>IF($A104="","",VLOOKUP($A104,'Annex 2 EHV charges'!$D:$O,2,0))</f>
        <v/>
      </c>
      <c r="C104" s="89" t="str">
        <f>IF($A104="","",VLOOKUP($A104,'Annex 2 EHV charges'!$D:$O,3,0))</f>
        <v/>
      </c>
      <c r="D104" s="88" t="str">
        <f>IF($A104="","",VLOOKUP($A104,'Annex 2 EHV charges'!$D:$O,4,0))</f>
        <v/>
      </c>
      <c r="E104" s="90" t="str">
        <f>IFERROR(IF(VLOOKUP($A104,'Annex 2 EHV charges'!$D:$O,9,FALSE)=0,"",VLOOKUP($A104,'Annex 2 EHV charges'!$D:$O,9,FALSE)),"")</f>
        <v/>
      </c>
      <c r="F104" s="91" t="str">
        <f>IFERROR(IF(VLOOKUP($A104,'Annex 2 EHV charges'!$D:$O,10,FALSE)=0,"",VLOOKUP($A104,'Annex 2 EHV charges'!$D:$O,10,FALSE)),"")</f>
        <v/>
      </c>
      <c r="G104" s="92" t="str">
        <f>IFERROR(IF(VLOOKUP($A104,'Annex 2 EHV charges'!$D:$O,11,FALSE)=0,"",VLOOKUP($A104,'Annex 2 EHV charges'!$D:$O,11,FALSE)),"")</f>
        <v/>
      </c>
      <c r="H104" s="92" t="str">
        <f>IFERROR(IF(VLOOKUP($A104,'Annex 2 EHV charges'!$D:$O,12,FALSE)=0,"",VLOOKUP($A104,'Annex 2 EHV charges'!$D:$O,12,FALSE)),"")</f>
        <v/>
      </c>
    </row>
    <row r="105" spans="1:8" ht="12.75" customHeight="1" x14ac:dyDescent="0.25">
      <c r="A105" s="89" t="str">
        <f t="array" ref="A105">IFERROR(INDEX('Annex 2 EHV charges'!$D$11:$D$260, MATCH(0, IF(ISBLANK('Annex 2 EHV charges'!$D$11:$D$260),1, COUNTIF(A$4:$A104, 'Annex 2 EHV charges'!$D$11:$D$260)), 0)),"")</f>
        <v/>
      </c>
      <c r="B105" s="88" t="str">
        <f>IF($A105="","",VLOOKUP($A105,'Annex 2 EHV charges'!$D:$O,2,0))</f>
        <v/>
      </c>
      <c r="C105" s="89" t="str">
        <f>IF($A105="","",VLOOKUP($A105,'Annex 2 EHV charges'!$D:$O,3,0))</f>
        <v/>
      </c>
      <c r="D105" s="88" t="str">
        <f>IF($A105="","",VLOOKUP($A105,'Annex 2 EHV charges'!$D:$O,4,0))</f>
        <v/>
      </c>
      <c r="E105" s="90" t="str">
        <f>IFERROR(IF(VLOOKUP($A105,'Annex 2 EHV charges'!$D:$O,9,FALSE)=0,"",VLOOKUP($A105,'Annex 2 EHV charges'!$D:$O,9,FALSE)),"")</f>
        <v/>
      </c>
      <c r="F105" s="91" t="str">
        <f>IFERROR(IF(VLOOKUP($A105,'Annex 2 EHV charges'!$D:$O,10,FALSE)=0,"",VLOOKUP($A105,'Annex 2 EHV charges'!$D:$O,10,FALSE)),"")</f>
        <v/>
      </c>
      <c r="G105" s="92" t="str">
        <f>IFERROR(IF(VLOOKUP($A105,'Annex 2 EHV charges'!$D:$O,11,FALSE)=0,"",VLOOKUP($A105,'Annex 2 EHV charges'!$D:$O,11,FALSE)),"")</f>
        <v/>
      </c>
      <c r="H105" s="92" t="str">
        <f>IFERROR(IF(VLOOKUP($A105,'Annex 2 EHV charges'!$D:$O,12,FALSE)=0,"",VLOOKUP($A105,'Annex 2 EHV charges'!$D:$O,12,FALSE)),"")</f>
        <v/>
      </c>
    </row>
    <row r="106" spans="1:8" ht="12.75" customHeight="1" x14ac:dyDescent="0.25">
      <c r="A106" s="89" t="str">
        <f t="array" ref="A106">IFERROR(INDEX('Annex 2 EHV charges'!$D$11:$D$260, MATCH(0, IF(ISBLANK('Annex 2 EHV charges'!$D$11:$D$260),1, COUNTIF(A$4:$A105, 'Annex 2 EHV charges'!$D$11:$D$260)), 0)),"")</f>
        <v/>
      </c>
      <c r="B106" s="88" t="str">
        <f>IF($A106="","",VLOOKUP($A106,'Annex 2 EHV charges'!$D:$O,2,0))</f>
        <v/>
      </c>
      <c r="C106" s="89" t="str">
        <f>IF($A106="","",VLOOKUP($A106,'Annex 2 EHV charges'!$D:$O,3,0))</f>
        <v/>
      </c>
      <c r="D106" s="88" t="str">
        <f>IF($A106="","",VLOOKUP($A106,'Annex 2 EHV charges'!$D:$O,4,0))</f>
        <v/>
      </c>
      <c r="E106" s="90" t="str">
        <f>IFERROR(IF(VLOOKUP($A106,'Annex 2 EHV charges'!$D:$O,9,FALSE)=0,"",VLOOKUP($A106,'Annex 2 EHV charges'!$D:$O,9,FALSE)),"")</f>
        <v/>
      </c>
      <c r="F106" s="91" t="str">
        <f>IFERROR(IF(VLOOKUP($A106,'Annex 2 EHV charges'!$D:$O,10,FALSE)=0,"",VLOOKUP($A106,'Annex 2 EHV charges'!$D:$O,10,FALSE)),"")</f>
        <v/>
      </c>
      <c r="G106" s="92" t="str">
        <f>IFERROR(IF(VLOOKUP($A106,'Annex 2 EHV charges'!$D:$O,11,FALSE)=0,"",VLOOKUP($A106,'Annex 2 EHV charges'!$D:$O,11,FALSE)),"")</f>
        <v/>
      </c>
      <c r="H106" s="92" t="str">
        <f>IFERROR(IF(VLOOKUP($A106,'Annex 2 EHV charges'!$D:$O,12,FALSE)=0,"",VLOOKUP($A106,'Annex 2 EHV charges'!$D:$O,12,FALSE)),"")</f>
        <v/>
      </c>
    </row>
    <row r="107" spans="1:8" ht="12.75" customHeight="1" x14ac:dyDescent="0.25">
      <c r="A107" s="89" t="str">
        <f t="array" ref="A107">IFERROR(INDEX('Annex 2 EHV charges'!$D$11:$D$260, MATCH(0, IF(ISBLANK('Annex 2 EHV charges'!$D$11:$D$260),1, COUNTIF(A$4:$A106, 'Annex 2 EHV charges'!$D$11:$D$260)), 0)),"")</f>
        <v/>
      </c>
      <c r="B107" s="88" t="str">
        <f>IF($A107="","",VLOOKUP($A107,'Annex 2 EHV charges'!$D:$O,2,0))</f>
        <v/>
      </c>
      <c r="C107" s="89" t="str">
        <f>IF($A107="","",VLOOKUP($A107,'Annex 2 EHV charges'!$D:$O,3,0))</f>
        <v/>
      </c>
      <c r="D107" s="88" t="str">
        <f>IF($A107="","",VLOOKUP($A107,'Annex 2 EHV charges'!$D:$O,4,0))</f>
        <v/>
      </c>
      <c r="E107" s="90" t="str">
        <f>IFERROR(IF(VLOOKUP($A107,'Annex 2 EHV charges'!$D:$O,9,FALSE)=0,"",VLOOKUP($A107,'Annex 2 EHV charges'!$D:$O,9,FALSE)),"")</f>
        <v/>
      </c>
      <c r="F107" s="91" t="str">
        <f>IFERROR(IF(VLOOKUP($A107,'Annex 2 EHV charges'!$D:$O,10,FALSE)=0,"",VLOOKUP($A107,'Annex 2 EHV charges'!$D:$O,10,FALSE)),"")</f>
        <v/>
      </c>
      <c r="G107" s="92" t="str">
        <f>IFERROR(IF(VLOOKUP($A107,'Annex 2 EHV charges'!$D:$O,11,FALSE)=0,"",VLOOKUP($A107,'Annex 2 EHV charges'!$D:$O,11,FALSE)),"")</f>
        <v/>
      </c>
      <c r="H107" s="92" t="str">
        <f>IFERROR(IF(VLOOKUP($A107,'Annex 2 EHV charges'!$D:$O,12,FALSE)=0,"",VLOOKUP($A107,'Annex 2 EHV charges'!$D:$O,12,FALSE)),"")</f>
        <v/>
      </c>
    </row>
    <row r="108" spans="1:8" ht="12.75" customHeight="1" x14ac:dyDescent="0.25">
      <c r="A108" s="89" t="str">
        <f t="array" ref="A108">IFERROR(INDEX('Annex 2 EHV charges'!$D$11:$D$260, MATCH(0, IF(ISBLANK('Annex 2 EHV charges'!$D$11:$D$260),1, COUNTIF(A$4:$A107, 'Annex 2 EHV charges'!$D$11:$D$260)), 0)),"")</f>
        <v/>
      </c>
      <c r="B108" s="88" t="str">
        <f>IF($A108="","",VLOOKUP($A108,'Annex 2 EHV charges'!$D:$O,2,0))</f>
        <v/>
      </c>
      <c r="C108" s="89" t="str">
        <f>IF($A108="","",VLOOKUP($A108,'Annex 2 EHV charges'!$D:$O,3,0))</f>
        <v/>
      </c>
      <c r="D108" s="88" t="str">
        <f>IF($A108="","",VLOOKUP($A108,'Annex 2 EHV charges'!$D:$O,4,0))</f>
        <v/>
      </c>
      <c r="E108" s="90" t="str">
        <f>IFERROR(IF(VLOOKUP($A108,'Annex 2 EHV charges'!$D:$O,9,FALSE)=0,"",VLOOKUP($A108,'Annex 2 EHV charges'!$D:$O,9,FALSE)),"")</f>
        <v/>
      </c>
      <c r="F108" s="91" t="str">
        <f>IFERROR(IF(VLOOKUP($A108,'Annex 2 EHV charges'!$D:$O,10,FALSE)=0,"",VLOOKUP($A108,'Annex 2 EHV charges'!$D:$O,10,FALSE)),"")</f>
        <v/>
      </c>
      <c r="G108" s="92" t="str">
        <f>IFERROR(IF(VLOOKUP($A108,'Annex 2 EHV charges'!$D:$O,11,FALSE)=0,"",VLOOKUP($A108,'Annex 2 EHV charges'!$D:$O,11,FALSE)),"")</f>
        <v/>
      </c>
      <c r="H108" s="92" t="str">
        <f>IFERROR(IF(VLOOKUP($A108,'Annex 2 EHV charges'!$D:$O,12,FALSE)=0,"",VLOOKUP($A108,'Annex 2 EHV charges'!$D:$O,12,FALSE)),"")</f>
        <v/>
      </c>
    </row>
    <row r="109" spans="1:8" ht="12.75" customHeight="1" x14ac:dyDescent="0.25">
      <c r="A109" s="89" t="str">
        <f t="array" ref="A109">IFERROR(INDEX('Annex 2 EHV charges'!$D$11:$D$260, MATCH(0, IF(ISBLANK('Annex 2 EHV charges'!$D$11:$D$260),1, COUNTIF(A$4:$A108, 'Annex 2 EHV charges'!$D$11:$D$260)), 0)),"")</f>
        <v/>
      </c>
      <c r="B109" s="88" t="str">
        <f>IF($A109="","",VLOOKUP($A109,'Annex 2 EHV charges'!$D:$O,2,0))</f>
        <v/>
      </c>
      <c r="C109" s="89" t="str">
        <f>IF($A109="","",VLOOKUP($A109,'Annex 2 EHV charges'!$D:$O,3,0))</f>
        <v/>
      </c>
      <c r="D109" s="88" t="str">
        <f>IF($A109="","",VLOOKUP($A109,'Annex 2 EHV charges'!$D:$O,4,0))</f>
        <v/>
      </c>
      <c r="E109" s="90" t="str">
        <f>IFERROR(IF(VLOOKUP($A109,'Annex 2 EHV charges'!$D:$O,9,FALSE)=0,"",VLOOKUP($A109,'Annex 2 EHV charges'!$D:$O,9,FALSE)),"")</f>
        <v/>
      </c>
      <c r="F109" s="91" t="str">
        <f>IFERROR(IF(VLOOKUP($A109,'Annex 2 EHV charges'!$D:$O,10,FALSE)=0,"",VLOOKUP($A109,'Annex 2 EHV charges'!$D:$O,10,FALSE)),"")</f>
        <v/>
      </c>
      <c r="G109" s="92" t="str">
        <f>IFERROR(IF(VLOOKUP($A109,'Annex 2 EHV charges'!$D:$O,11,FALSE)=0,"",VLOOKUP($A109,'Annex 2 EHV charges'!$D:$O,11,FALSE)),"")</f>
        <v/>
      </c>
      <c r="H109" s="92" t="str">
        <f>IFERROR(IF(VLOOKUP($A109,'Annex 2 EHV charges'!$D:$O,12,FALSE)=0,"",VLOOKUP($A109,'Annex 2 EHV charges'!$D:$O,12,FALSE)),"")</f>
        <v/>
      </c>
    </row>
    <row r="110" spans="1:8" ht="12.75" customHeight="1" x14ac:dyDescent="0.25">
      <c r="A110" s="89" t="str">
        <f t="array" ref="A110">IFERROR(INDEX('Annex 2 EHV charges'!$D$11:$D$260, MATCH(0, IF(ISBLANK('Annex 2 EHV charges'!$D$11:$D$260),1, COUNTIF(A$4:$A109, 'Annex 2 EHV charges'!$D$11:$D$260)), 0)),"")</f>
        <v/>
      </c>
      <c r="B110" s="88" t="str">
        <f>IF($A110="","",VLOOKUP($A110,'Annex 2 EHV charges'!$D:$O,2,0))</f>
        <v/>
      </c>
      <c r="C110" s="89" t="str">
        <f>IF($A110="","",VLOOKUP($A110,'Annex 2 EHV charges'!$D:$O,3,0))</f>
        <v/>
      </c>
      <c r="D110" s="88" t="str">
        <f>IF($A110="","",VLOOKUP($A110,'Annex 2 EHV charges'!$D:$O,4,0))</f>
        <v/>
      </c>
      <c r="E110" s="90" t="str">
        <f>IFERROR(IF(VLOOKUP($A110,'Annex 2 EHV charges'!$D:$O,9,FALSE)=0,"",VLOOKUP($A110,'Annex 2 EHV charges'!$D:$O,9,FALSE)),"")</f>
        <v/>
      </c>
      <c r="F110" s="91" t="str">
        <f>IFERROR(IF(VLOOKUP($A110,'Annex 2 EHV charges'!$D:$O,10,FALSE)=0,"",VLOOKUP($A110,'Annex 2 EHV charges'!$D:$O,10,FALSE)),"")</f>
        <v/>
      </c>
      <c r="G110" s="92" t="str">
        <f>IFERROR(IF(VLOOKUP($A110,'Annex 2 EHV charges'!$D:$O,11,FALSE)=0,"",VLOOKUP($A110,'Annex 2 EHV charges'!$D:$O,11,FALSE)),"")</f>
        <v/>
      </c>
      <c r="H110" s="92" t="str">
        <f>IFERROR(IF(VLOOKUP($A110,'Annex 2 EHV charges'!$D:$O,12,FALSE)=0,"",VLOOKUP($A110,'Annex 2 EHV charges'!$D:$O,12,FALSE)),"")</f>
        <v/>
      </c>
    </row>
    <row r="111" spans="1:8" ht="12.75" customHeight="1" x14ac:dyDescent="0.25">
      <c r="A111" s="89" t="str">
        <f t="array" ref="A111">IFERROR(INDEX('Annex 2 EHV charges'!$D$11:$D$260, MATCH(0, IF(ISBLANK('Annex 2 EHV charges'!$D$11:$D$260),1, COUNTIF(A$4:$A110, 'Annex 2 EHV charges'!$D$11:$D$260)), 0)),"")</f>
        <v/>
      </c>
      <c r="B111" s="88" t="str">
        <f>IF($A111="","",VLOOKUP($A111,'Annex 2 EHV charges'!$D:$O,2,0))</f>
        <v/>
      </c>
      <c r="C111" s="89" t="str">
        <f>IF($A111="","",VLOOKUP($A111,'Annex 2 EHV charges'!$D:$O,3,0))</f>
        <v/>
      </c>
      <c r="D111" s="88" t="str">
        <f>IF($A111="","",VLOOKUP($A111,'Annex 2 EHV charges'!$D:$O,4,0))</f>
        <v/>
      </c>
      <c r="E111" s="90" t="str">
        <f>IFERROR(IF(VLOOKUP($A111,'Annex 2 EHV charges'!$D:$O,9,FALSE)=0,"",VLOOKUP($A111,'Annex 2 EHV charges'!$D:$O,9,FALSE)),"")</f>
        <v/>
      </c>
      <c r="F111" s="91" t="str">
        <f>IFERROR(IF(VLOOKUP($A111,'Annex 2 EHV charges'!$D:$O,10,FALSE)=0,"",VLOOKUP($A111,'Annex 2 EHV charges'!$D:$O,10,FALSE)),"")</f>
        <v/>
      </c>
      <c r="G111" s="92" t="str">
        <f>IFERROR(IF(VLOOKUP($A111,'Annex 2 EHV charges'!$D:$O,11,FALSE)=0,"",VLOOKUP($A111,'Annex 2 EHV charges'!$D:$O,11,FALSE)),"")</f>
        <v/>
      </c>
      <c r="H111" s="92" t="str">
        <f>IFERROR(IF(VLOOKUP($A111,'Annex 2 EHV charges'!$D:$O,12,FALSE)=0,"",VLOOKUP($A111,'Annex 2 EHV charges'!$D:$O,12,FALSE)),"")</f>
        <v/>
      </c>
    </row>
    <row r="112" spans="1:8" ht="12.75" customHeight="1" x14ac:dyDescent="0.25">
      <c r="A112" s="89" t="str">
        <f t="array" ref="A112">IFERROR(INDEX('Annex 2 EHV charges'!$D$11:$D$260, MATCH(0, IF(ISBLANK('Annex 2 EHV charges'!$D$11:$D$260),1, COUNTIF(A$4:$A111, 'Annex 2 EHV charges'!$D$11:$D$260)), 0)),"")</f>
        <v/>
      </c>
      <c r="B112" s="88" t="str">
        <f>IF($A112="","",VLOOKUP($A112,'Annex 2 EHV charges'!$D:$O,2,0))</f>
        <v/>
      </c>
      <c r="C112" s="89" t="str">
        <f>IF($A112="","",VLOOKUP($A112,'Annex 2 EHV charges'!$D:$O,3,0))</f>
        <v/>
      </c>
      <c r="D112" s="88" t="str">
        <f>IF($A112="","",VLOOKUP($A112,'Annex 2 EHV charges'!$D:$O,4,0))</f>
        <v/>
      </c>
      <c r="E112" s="90" t="str">
        <f>IFERROR(IF(VLOOKUP($A112,'Annex 2 EHV charges'!$D:$O,9,FALSE)=0,"",VLOOKUP($A112,'Annex 2 EHV charges'!$D:$O,9,FALSE)),"")</f>
        <v/>
      </c>
      <c r="F112" s="91" t="str">
        <f>IFERROR(IF(VLOOKUP($A112,'Annex 2 EHV charges'!$D:$O,10,FALSE)=0,"",VLOOKUP($A112,'Annex 2 EHV charges'!$D:$O,10,FALSE)),"")</f>
        <v/>
      </c>
      <c r="G112" s="92" t="str">
        <f>IFERROR(IF(VLOOKUP($A112,'Annex 2 EHV charges'!$D:$O,11,FALSE)=0,"",VLOOKUP($A112,'Annex 2 EHV charges'!$D:$O,11,FALSE)),"")</f>
        <v/>
      </c>
      <c r="H112" s="92" t="str">
        <f>IFERROR(IF(VLOOKUP($A112,'Annex 2 EHV charges'!$D:$O,12,FALSE)=0,"",VLOOKUP($A112,'Annex 2 EHV charges'!$D:$O,12,FALSE)),"")</f>
        <v/>
      </c>
    </row>
    <row r="113" spans="1:8" ht="12.75" customHeight="1" x14ac:dyDescent="0.25">
      <c r="A113" s="89" t="str">
        <f t="array" ref="A113">IFERROR(INDEX('Annex 2 EHV charges'!$D$11:$D$260, MATCH(0, IF(ISBLANK('Annex 2 EHV charges'!$D$11:$D$260),1, COUNTIF(A$4:$A112, 'Annex 2 EHV charges'!$D$11:$D$260)), 0)),"")</f>
        <v/>
      </c>
      <c r="B113" s="88" t="str">
        <f>IF($A113="","",VLOOKUP($A113,'Annex 2 EHV charges'!$D:$O,2,0))</f>
        <v/>
      </c>
      <c r="C113" s="89" t="str">
        <f>IF($A113="","",VLOOKUP($A113,'Annex 2 EHV charges'!$D:$O,3,0))</f>
        <v/>
      </c>
      <c r="D113" s="88" t="str">
        <f>IF($A113="","",VLOOKUP($A113,'Annex 2 EHV charges'!$D:$O,4,0))</f>
        <v/>
      </c>
      <c r="E113" s="90" t="str">
        <f>IFERROR(IF(VLOOKUP($A113,'Annex 2 EHV charges'!$D:$O,9,FALSE)=0,"",VLOOKUP($A113,'Annex 2 EHV charges'!$D:$O,9,FALSE)),"")</f>
        <v/>
      </c>
      <c r="F113" s="91" t="str">
        <f>IFERROR(IF(VLOOKUP($A113,'Annex 2 EHV charges'!$D:$O,10,FALSE)=0,"",VLOOKUP($A113,'Annex 2 EHV charges'!$D:$O,10,FALSE)),"")</f>
        <v/>
      </c>
      <c r="G113" s="92" t="str">
        <f>IFERROR(IF(VLOOKUP($A113,'Annex 2 EHV charges'!$D:$O,11,FALSE)=0,"",VLOOKUP($A113,'Annex 2 EHV charges'!$D:$O,11,FALSE)),"")</f>
        <v/>
      </c>
      <c r="H113" s="92" t="str">
        <f>IFERROR(IF(VLOOKUP($A113,'Annex 2 EHV charges'!$D:$O,12,FALSE)=0,"",VLOOKUP($A113,'Annex 2 EHV charges'!$D:$O,12,FALSE)),"")</f>
        <v/>
      </c>
    </row>
    <row r="114" spans="1:8" ht="12.75" customHeight="1" x14ac:dyDescent="0.25">
      <c r="A114" s="89" t="str">
        <f t="array" ref="A114">IFERROR(INDEX('Annex 2 EHV charges'!$D$11:$D$260, MATCH(0, IF(ISBLANK('Annex 2 EHV charges'!$D$11:$D$260),1, COUNTIF(A$4:$A113, 'Annex 2 EHV charges'!$D$11:$D$260)), 0)),"")</f>
        <v/>
      </c>
      <c r="B114" s="88" t="str">
        <f>IF($A114="","",VLOOKUP($A114,'Annex 2 EHV charges'!$D:$O,2,0))</f>
        <v/>
      </c>
      <c r="C114" s="89" t="str">
        <f>IF($A114="","",VLOOKUP($A114,'Annex 2 EHV charges'!$D:$O,3,0))</f>
        <v/>
      </c>
      <c r="D114" s="88" t="str">
        <f>IF($A114="","",VLOOKUP($A114,'Annex 2 EHV charges'!$D:$O,4,0))</f>
        <v/>
      </c>
      <c r="E114" s="90" t="str">
        <f>IFERROR(IF(VLOOKUP($A114,'Annex 2 EHV charges'!$D:$O,9,FALSE)=0,"",VLOOKUP($A114,'Annex 2 EHV charges'!$D:$O,9,FALSE)),"")</f>
        <v/>
      </c>
      <c r="F114" s="91" t="str">
        <f>IFERROR(IF(VLOOKUP($A114,'Annex 2 EHV charges'!$D:$O,10,FALSE)=0,"",VLOOKUP($A114,'Annex 2 EHV charges'!$D:$O,10,FALSE)),"")</f>
        <v/>
      </c>
      <c r="G114" s="92" t="str">
        <f>IFERROR(IF(VLOOKUP($A114,'Annex 2 EHV charges'!$D:$O,11,FALSE)=0,"",VLOOKUP($A114,'Annex 2 EHV charges'!$D:$O,11,FALSE)),"")</f>
        <v/>
      </c>
      <c r="H114" s="92" t="str">
        <f>IFERROR(IF(VLOOKUP($A114,'Annex 2 EHV charges'!$D:$O,12,FALSE)=0,"",VLOOKUP($A114,'Annex 2 EHV charges'!$D:$O,12,FALSE)),"")</f>
        <v/>
      </c>
    </row>
    <row r="115" spans="1:8" ht="12.75" customHeight="1" x14ac:dyDescent="0.25">
      <c r="A115" s="89" t="str">
        <f t="array" ref="A115">IFERROR(INDEX('Annex 2 EHV charges'!$D$11:$D$260, MATCH(0, IF(ISBLANK('Annex 2 EHV charges'!$D$11:$D$260),1, COUNTIF(A$4:$A114, 'Annex 2 EHV charges'!$D$11:$D$260)), 0)),"")</f>
        <v/>
      </c>
      <c r="B115" s="88" t="str">
        <f>IF($A115="","",VLOOKUP($A115,'Annex 2 EHV charges'!$D:$O,2,0))</f>
        <v/>
      </c>
      <c r="C115" s="89" t="str">
        <f>IF($A115="","",VLOOKUP($A115,'Annex 2 EHV charges'!$D:$O,3,0))</f>
        <v/>
      </c>
      <c r="D115" s="88" t="str">
        <f>IF($A115="","",VLOOKUP($A115,'Annex 2 EHV charges'!$D:$O,4,0))</f>
        <v/>
      </c>
      <c r="E115" s="90" t="str">
        <f>IFERROR(IF(VLOOKUP($A115,'Annex 2 EHV charges'!$D:$O,9,FALSE)=0,"",VLOOKUP($A115,'Annex 2 EHV charges'!$D:$O,9,FALSE)),"")</f>
        <v/>
      </c>
      <c r="F115" s="91" t="str">
        <f>IFERROR(IF(VLOOKUP($A115,'Annex 2 EHV charges'!$D:$O,10,FALSE)=0,"",VLOOKUP($A115,'Annex 2 EHV charges'!$D:$O,10,FALSE)),"")</f>
        <v/>
      </c>
      <c r="G115" s="92" t="str">
        <f>IFERROR(IF(VLOOKUP($A115,'Annex 2 EHV charges'!$D:$O,11,FALSE)=0,"",VLOOKUP($A115,'Annex 2 EHV charges'!$D:$O,11,FALSE)),"")</f>
        <v/>
      </c>
      <c r="H115" s="92" t="str">
        <f>IFERROR(IF(VLOOKUP($A115,'Annex 2 EHV charges'!$D:$O,12,FALSE)=0,"",VLOOKUP($A115,'Annex 2 EHV charges'!$D:$O,12,FALSE)),"")</f>
        <v/>
      </c>
    </row>
    <row r="116" spans="1:8" ht="12.75" customHeight="1" x14ac:dyDescent="0.25">
      <c r="A116" s="89" t="str">
        <f t="array" ref="A116">IFERROR(INDEX('Annex 2 EHV charges'!$D$11:$D$260, MATCH(0, IF(ISBLANK('Annex 2 EHV charges'!$D$11:$D$260),1, COUNTIF(A$4:$A115, 'Annex 2 EHV charges'!$D$11:$D$260)), 0)),"")</f>
        <v/>
      </c>
      <c r="B116" s="88" t="str">
        <f>IF($A116="","",VLOOKUP($A116,'Annex 2 EHV charges'!$D:$O,2,0))</f>
        <v/>
      </c>
      <c r="C116" s="89" t="str">
        <f>IF($A116="","",VLOOKUP($A116,'Annex 2 EHV charges'!$D:$O,3,0))</f>
        <v/>
      </c>
      <c r="D116" s="88" t="str">
        <f>IF($A116="","",VLOOKUP($A116,'Annex 2 EHV charges'!$D:$O,4,0))</f>
        <v/>
      </c>
      <c r="E116" s="90" t="str">
        <f>IFERROR(IF(VLOOKUP($A116,'Annex 2 EHV charges'!$D:$O,9,FALSE)=0,"",VLOOKUP($A116,'Annex 2 EHV charges'!$D:$O,9,FALSE)),"")</f>
        <v/>
      </c>
      <c r="F116" s="91" t="str">
        <f>IFERROR(IF(VLOOKUP($A116,'Annex 2 EHV charges'!$D:$O,10,FALSE)=0,"",VLOOKUP($A116,'Annex 2 EHV charges'!$D:$O,10,FALSE)),"")</f>
        <v/>
      </c>
      <c r="G116" s="92" t="str">
        <f>IFERROR(IF(VLOOKUP($A116,'Annex 2 EHV charges'!$D:$O,11,FALSE)=0,"",VLOOKUP($A116,'Annex 2 EHV charges'!$D:$O,11,FALSE)),"")</f>
        <v/>
      </c>
      <c r="H116" s="92" t="str">
        <f>IFERROR(IF(VLOOKUP($A116,'Annex 2 EHV charges'!$D:$O,12,FALSE)=0,"",VLOOKUP($A116,'Annex 2 EHV charges'!$D:$O,12,FALSE)),"")</f>
        <v/>
      </c>
    </row>
    <row r="117" spans="1:8" ht="12.75" customHeight="1" x14ac:dyDescent="0.25">
      <c r="A117" s="89" t="str">
        <f t="array" ref="A117">IFERROR(INDEX('Annex 2 EHV charges'!$D$11:$D$260, MATCH(0, IF(ISBLANK('Annex 2 EHV charges'!$D$11:$D$260),1, COUNTIF(A$4:$A116, 'Annex 2 EHV charges'!$D$11:$D$260)), 0)),"")</f>
        <v/>
      </c>
      <c r="B117" s="88" t="str">
        <f>IF($A117="","",VLOOKUP($A117,'Annex 2 EHV charges'!$D:$O,2,0))</f>
        <v/>
      </c>
      <c r="C117" s="89" t="str">
        <f>IF($A117="","",VLOOKUP($A117,'Annex 2 EHV charges'!$D:$O,3,0))</f>
        <v/>
      </c>
      <c r="D117" s="88" t="str">
        <f>IF($A117="","",VLOOKUP($A117,'Annex 2 EHV charges'!$D:$O,4,0))</f>
        <v/>
      </c>
      <c r="E117" s="90" t="str">
        <f>IFERROR(IF(VLOOKUP($A117,'Annex 2 EHV charges'!$D:$O,9,FALSE)=0,"",VLOOKUP($A117,'Annex 2 EHV charges'!$D:$O,9,FALSE)),"")</f>
        <v/>
      </c>
      <c r="F117" s="91" t="str">
        <f>IFERROR(IF(VLOOKUP($A117,'Annex 2 EHV charges'!$D:$O,10,FALSE)=0,"",VLOOKUP($A117,'Annex 2 EHV charges'!$D:$O,10,FALSE)),"")</f>
        <v/>
      </c>
      <c r="G117" s="92" t="str">
        <f>IFERROR(IF(VLOOKUP($A117,'Annex 2 EHV charges'!$D:$O,11,FALSE)=0,"",VLOOKUP($A117,'Annex 2 EHV charges'!$D:$O,11,FALSE)),"")</f>
        <v/>
      </c>
      <c r="H117" s="92" t="str">
        <f>IFERROR(IF(VLOOKUP($A117,'Annex 2 EHV charges'!$D:$O,12,FALSE)=0,"",VLOOKUP($A117,'Annex 2 EHV charges'!$D:$O,12,FALSE)),"")</f>
        <v/>
      </c>
    </row>
    <row r="118" spans="1:8" ht="12.75" customHeight="1" x14ac:dyDescent="0.25">
      <c r="A118" s="89" t="str">
        <f t="array" ref="A118">IFERROR(INDEX('Annex 2 EHV charges'!$D$11:$D$260, MATCH(0, IF(ISBLANK('Annex 2 EHV charges'!$D$11:$D$260),1, COUNTIF(A$4:$A117, 'Annex 2 EHV charges'!$D$11:$D$260)), 0)),"")</f>
        <v/>
      </c>
      <c r="B118" s="88" t="str">
        <f>IF($A118="","",VLOOKUP($A118,'Annex 2 EHV charges'!$D:$O,2,0))</f>
        <v/>
      </c>
      <c r="C118" s="89" t="str">
        <f>IF($A118="","",VLOOKUP($A118,'Annex 2 EHV charges'!$D:$O,3,0))</f>
        <v/>
      </c>
      <c r="D118" s="88" t="str">
        <f>IF($A118="","",VLOOKUP($A118,'Annex 2 EHV charges'!$D:$O,4,0))</f>
        <v/>
      </c>
      <c r="E118" s="90" t="str">
        <f>IFERROR(IF(VLOOKUP($A118,'Annex 2 EHV charges'!$D:$O,9,FALSE)=0,"",VLOOKUP($A118,'Annex 2 EHV charges'!$D:$O,9,FALSE)),"")</f>
        <v/>
      </c>
      <c r="F118" s="91" t="str">
        <f>IFERROR(IF(VLOOKUP($A118,'Annex 2 EHV charges'!$D:$O,10,FALSE)=0,"",VLOOKUP($A118,'Annex 2 EHV charges'!$D:$O,10,FALSE)),"")</f>
        <v/>
      </c>
      <c r="G118" s="92" t="str">
        <f>IFERROR(IF(VLOOKUP($A118,'Annex 2 EHV charges'!$D:$O,11,FALSE)=0,"",VLOOKUP($A118,'Annex 2 EHV charges'!$D:$O,11,FALSE)),"")</f>
        <v/>
      </c>
      <c r="H118" s="92" t="str">
        <f>IFERROR(IF(VLOOKUP($A118,'Annex 2 EHV charges'!$D:$O,12,FALSE)=0,"",VLOOKUP($A118,'Annex 2 EHV charges'!$D:$O,12,FALSE)),"")</f>
        <v/>
      </c>
    </row>
    <row r="119" spans="1:8" ht="12.75" customHeight="1" x14ac:dyDescent="0.25">
      <c r="A119" s="89" t="str">
        <f t="array" ref="A119">IFERROR(INDEX('Annex 2 EHV charges'!$D$11:$D$260, MATCH(0, IF(ISBLANK('Annex 2 EHV charges'!$D$11:$D$260),1, COUNTIF(A$4:$A118, 'Annex 2 EHV charges'!$D$11:$D$260)), 0)),"")</f>
        <v/>
      </c>
      <c r="B119" s="88" t="str">
        <f>IF($A119="","",VLOOKUP($A119,'Annex 2 EHV charges'!$D:$O,2,0))</f>
        <v/>
      </c>
      <c r="C119" s="89" t="str">
        <f>IF($A119="","",VLOOKUP($A119,'Annex 2 EHV charges'!$D:$O,3,0))</f>
        <v/>
      </c>
      <c r="D119" s="88" t="str">
        <f>IF($A119="","",VLOOKUP($A119,'Annex 2 EHV charges'!$D:$O,4,0))</f>
        <v/>
      </c>
      <c r="E119" s="90" t="str">
        <f>IFERROR(IF(VLOOKUP($A119,'Annex 2 EHV charges'!$D:$O,9,FALSE)=0,"",VLOOKUP($A119,'Annex 2 EHV charges'!$D:$O,9,FALSE)),"")</f>
        <v/>
      </c>
      <c r="F119" s="91" t="str">
        <f>IFERROR(IF(VLOOKUP($A119,'Annex 2 EHV charges'!$D:$O,10,FALSE)=0,"",VLOOKUP($A119,'Annex 2 EHV charges'!$D:$O,10,FALSE)),"")</f>
        <v/>
      </c>
      <c r="G119" s="92" t="str">
        <f>IFERROR(IF(VLOOKUP($A119,'Annex 2 EHV charges'!$D:$O,11,FALSE)=0,"",VLOOKUP($A119,'Annex 2 EHV charges'!$D:$O,11,FALSE)),"")</f>
        <v/>
      </c>
      <c r="H119" s="92" t="str">
        <f>IFERROR(IF(VLOOKUP($A119,'Annex 2 EHV charges'!$D:$O,12,FALSE)=0,"",VLOOKUP($A119,'Annex 2 EHV charges'!$D:$O,12,FALSE)),"")</f>
        <v/>
      </c>
    </row>
    <row r="120" spans="1:8" ht="12.75" customHeight="1" x14ac:dyDescent="0.25">
      <c r="A120" s="89" t="str">
        <f t="array" ref="A120">IFERROR(INDEX('Annex 2 EHV charges'!$D$11:$D$260, MATCH(0, IF(ISBLANK('Annex 2 EHV charges'!$D$11:$D$260),1, COUNTIF(A$4:$A119, 'Annex 2 EHV charges'!$D$11:$D$260)), 0)),"")</f>
        <v/>
      </c>
      <c r="B120" s="88" t="str">
        <f>IF($A120="","",VLOOKUP($A120,'Annex 2 EHV charges'!$D:$O,2,0))</f>
        <v/>
      </c>
      <c r="C120" s="89" t="str">
        <f>IF($A120="","",VLOOKUP($A120,'Annex 2 EHV charges'!$D:$O,3,0))</f>
        <v/>
      </c>
      <c r="D120" s="88" t="str">
        <f>IF($A120="","",VLOOKUP($A120,'Annex 2 EHV charges'!$D:$O,4,0))</f>
        <v/>
      </c>
      <c r="E120" s="90" t="str">
        <f>IFERROR(IF(VLOOKUP($A120,'Annex 2 EHV charges'!$D:$O,9,FALSE)=0,"",VLOOKUP($A120,'Annex 2 EHV charges'!$D:$O,9,FALSE)),"")</f>
        <v/>
      </c>
      <c r="F120" s="91" t="str">
        <f>IFERROR(IF(VLOOKUP($A120,'Annex 2 EHV charges'!$D:$O,10,FALSE)=0,"",VLOOKUP($A120,'Annex 2 EHV charges'!$D:$O,10,FALSE)),"")</f>
        <v/>
      </c>
      <c r="G120" s="92" t="str">
        <f>IFERROR(IF(VLOOKUP($A120,'Annex 2 EHV charges'!$D:$O,11,FALSE)=0,"",VLOOKUP($A120,'Annex 2 EHV charges'!$D:$O,11,FALSE)),"")</f>
        <v/>
      </c>
      <c r="H120" s="92" t="str">
        <f>IFERROR(IF(VLOOKUP($A120,'Annex 2 EHV charges'!$D:$O,12,FALSE)=0,"",VLOOKUP($A120,'Annex 2 EHV charges'!$D:$O,12,FALSE)),"")</f>
        <v/>
      </c>
    </row>
    <row r="121" spans="1:8" ht="12.75" customHeight="1" x14ac:dyDescent="0.25">
      <c r="A121" s="89" t="str">
        <f t="array" ref="A121">IFERROR(INDEX('Annex 2 EHV charges'!$D$11:$D$260, MATCH(0, IF(ISBLANK('Annex 2 EHV charges'!$D$11:$D$260),1, COUNTIF(A$4:$A120, 'Annex 2 EHV charges'!$D$11:$D$260)), 0)),"")</f>
        <v/>
      </c>
      <c r="B121" s="88" t="str">
        <f>IF($A121="","",VLOOKUP($A121,'Annex 2 EHV charges'!$D:$O,2,0))</f>
        <v/>
      </c>
      <c r="C121" s="89" t="str">
        <f>IF($A121="","",VLOOKUP($A121,'Annex 2 EHV charges'!$D:$O,3,0))</f>
        <v/>
      </c>
      <c r="D121" s="88" t="str">
        <f>IF($A121="","",VLOOKUP($A121,'Annex 2 EHV charges'!$D:$O,4,0))</f>
        <v/>
      </c>
      <c r="E121" s="90" t="str">
        <f>IFERROR(IF(VLOOKUP($A121,'Annex 2 EHV charges'!$D:$O,9,FALSE)=0,"",VLOOKUP($A121,'Annex 2 EHV charges'!$D:$O,9,FALSE)),"")</f>
        <v/>
      </c>
      <c r="F121" s="91" t="str">
        <f>IFERROR(IF(VLOOKUP($A121,'Annex 2 EHV charges'!$D:$O,10,FALSE)=0,"",VLOOKUP($A121,'Annex 2 EHV charges'!$D:$O,10,FALSE)),"")</f>
        <v/>
      </c>
      <c r="G121" s="92" t="str">
        <f>IFERROR(IF(VLOOKUP($A121,'Annex 2 EHV charges'!$D:$O,11,FALSE)=0,"",VLOOKUP($A121,'Annex 2 EHV charges'!$D:$O,11,FALSE)),"")</f>
        <v/>
      </c>
      <c r="H121" s="92" t="str">
        <f>IFERROR(IF(VLOOKUP($A121,'Annex 2 EHV charges'!$D:$O,12,FALSE)=0,"",VLOOKUP($A121,'Annex 2 EHV charges'!$D:$O,12,FALSE)),"")</f>
        <v/>
      </c>
    </row>
    <row r="122" spans="1:8" ht="12.75" customHeight="1" x14ac:dyDescent="0.25">
      <c r="A122" s="89" t="str">
        <f t="array" ref="A122">IFERROR(INDEX('Annex 2 EHV charges'!$D$11:$D$260, MATCH(0, IF(ISBLANK('Annex 2 EHV charges'!$D$11:$D$260),1, COUNTIF(A$4:$A121, 'Annex 2 EHV charges'!$D$11:$D$260)), 0)),"")</f>
        <v/>
      </c>
      <c r="B122" s="88" t="str">
        <f>IF($A122="","",VLOOKUP($A122,'Annex 2 EHV charges'!$D:$O,2,0))</f>
        <v/>
      </c>
      <c r="C122" s="89" t="str">
        <f>IF($A122="","",VLOOKUP($A122,'Annex 2 EHV charges'!$D:$O,3,0))</f>
        <v/>
      </c>
      <c r="D122" s="88" t="str">
        <f>IF($A122="","",VLOOKUP($A122,'Annex 2 EHV charges'!$D:$O,4,0))</f>
        <v/>
      </c>
      <c r="E122" s="90" t="str">
        <f>IFERROR(IF(VLOOKUP($A122,'Annex 2 EHV charges'!$D:$O,9,FALSE)=0,"",VLOOKUP($A122,'Annex 2 EHV charges'!$D:$O,9,FALSE)),"")</f>
        <v/>
      </c>
      <c r="F122" s="91" t="str">
        <f>IFERROR(IF(VLOOKUP($A122,'Annex 2 EHV charges'!$D:$O,10,FALSE)=0,"",VLOOKUP($A122,'Annex 2 EHV charges'!$D:$O,10,FALSE)),"")</f>
        <v/>
      </c>
      <c r="G122" s="92" t="str">
        <f>IFERROR(IF(VLOOKUP($A122,'Annex 2 EHV charges'!$D:$O,11,FALSE)=0,"",VLOOKUP($A122,'Annex 2 EHV charges'!$D:$O,11,FALSE)),"")</f>
        <v/>
      </c>
      <c r="H122" s="92" t="str">
        <f>IFERROR(IF(VLOOKUP($A122,'Annex 2 EHV charges'!$D:$O,12,FALSE)=0,"",VLOOKUP($A122,'Annex 2 EHV charges'!$D:$O,12,FALSE)),"")</f>
        <v/>
      </c>
    </row>
    <row r="123" spans="1:8" ht="12.75" customHeight="1" x14ac:dyDescent="0.25">
      <c r="A123" s="89" t="str">
        <f t="array" ref="A123">IFERROR(INDEX('Annex 2 EHV charges'!$D$11:$D$260, MATCH(0, IF(ISBLANK('Annex 2 EHV charges'!$D$11:$D$260),1, COUNTIF(A$4:$A122, 'Annex 2 EHV charges'!$D$11:$D$260)), 0)),"")</f>
        <v/>
      </c>
      <c r="B123" s="88" t="str">
        <f>IF($A123="","",VLOOKUP($A123,'Annex 2 EHV charges'!$D:$O,2,0))</f>
        <v/>
      </c>
      <c r="C123" s="89" t="str">
        <f>IF($A123="","",VLOOKUP($A123,'Annex 2 EHV charges'!$D:$O,3,0))</f>
        <v/>
      </c>
      <c r="D123" s="88" t="str">
        <f>IF($A123="","",VLOOKUP($A123,'Annex 2 EHV charges'!$D:$O,4,0))</f>
        <v/>
      </c>
      <c r="E123" s="90" t="str">
        <f>IFERROR(IF(VLOOKUP($A123,'Annex 2 EHV charges'!$D:$O,9,FALSE)=0,"",VLOOKUP($A123,'Annex 2 EHV charges'!$D:$O,9,FALSE)),"")</f>
        <v/>
      </c>
      <c r="F123" s="91" t="str">
        <f>IFERROR(IF(VLOOKUP($A123,'Annex 2 EHV charges'!$D:$O,10,FALSE)=0,"",VLOOKUP($A123,'Annex 2 EHV charges'!$D:$O,10,FALSE)),"")</f>
        <v/>
      </c>
      <c r="G123" s="92" t="str">
        <f>IFERROR(IF(VLOOKUP($A123,'Annex 2 EHV charges'!$D:$O,11,FALSE)=0,"",VLOOKUP($A123,'Annex 2 EHV charges'!$D:$O,11,FALSE)),"")</f>
        <v/>
      </c>
      <c r="H123" s="92" t="str">
        <f>IFERROR(IF(VLOOKUP($A123,'Annex 2 EHV charges'!$D:$O,12,FALSE)=0,"",VLOOKUP($A123,'Annex 2 EHV charges'!$D:$O,12,FALSE)),"")</f>
        <v/>
      </c>
    </row>
    <row r="124" spans="1:8" ht="12.75" customHeight="1" x14ac:dyDescent="0.25">
      <c r="A124" s="89" t="str">
        <f t="array" ref="A124">IFERROR(INDEX('Annex 2 EHV charges'!$D$11:$D$260, MATCH(0, IF(ISBLANK('Annex 2 EHV charges'!$D$11:$D$260),1, COUNTIF(A$4:$A123, 'Annex 2 EHV charges'!$D$11:$D$260)), 0)),"")</f>
        <v/>
      </c>
      <c r="B124" s="88" t="str">
        <f>IF($A124="","",VLOOKUP($A124,'Annex 2 EHV charges'!$D:$O,2,0))</f>
        <v/>
      </c>
      <c r="C124" s="89" t="str">
        <f>IF($A124="","",VLOOKUP($A124,'Annex 2 EHV charges'!$D:$O,3,0))</f>
        <v/>
      </c>
      <c r="D124" s="88" t="str">
        <f>IF($A124="","",VLOOKUP($A124,'Annex 2 EHV charges'!$D:$O,4,0))</f>
        <v/>
      </c>
      <c r="E124" s="90" t="str">
        <f>IFERROR(IF(VLOOKUP($A124,'Annex 2 EHV charges'!$D:$O,9,FALSE)=0,"",VLOOKUP($A124,'Annex 2 EHV charges'!$D:$O,9,FALSE)),"")</f>
        <v/>
      </c>
      <c r="F124" s="91" t="str">
        <f>IFERROR(IF(VLOOKUP($A124,'Annex 2 EHV charges'!$D:$O,10,FALSE)=0,"",VLOOKUP($A124,'Annex 2 EHV charges'!$D:$O,10,FALSE)),"")</f>
        <v/>
      </c>
      <c r="G124" s="92" t="str">
        <f>IFERROR(IF(VLOOKUP($A124,'Annex 2 EHV charges'!$D:$O,11,FALSE)=0,"",VLOOKUP($A124,'Annex 2 EHV charges'!$D:$O,11,FALSE)),"")</f>
        <v/>
      </c>
      <c r="H124" s="92" t="str">
        <f>IFERROR(IF(VLOOKUP($A124,'Annex 2 EHV charges'!$D:$O,12,FALSE)=0,"",VLOOKUP($A124,'Annex 2 EHV charges'!$D:$O,12,FALSE)),"")</f>
        <v/>
      </c>
    </row>
    <row r="125" spans="1:8" ht="12.75" customHeight="1" x14ac:dyDescent="0.25">
      <c r="A125" s="89" t="str">
        <f t="array" ref="A125">IFERROR(INDEX('Annex 2 EHV charges'!$D$11:$D$260, MATCH(0, IF(ISBLANK('Annex 2 EHV charges'!$D$11:$D$260),1, COUNTIF(A$4:$A124, 'Annex 2 EHV charges'!$D$11:$D$260)), 0)),"")</f>
        <v/>
      </c>
      <c r="B125" s="88" t="str">
        <f>IF($A125="","",VLOOKUP($A125,'Annex 2 EHV charges'!$D:$O,2,0))</f>
        <v/>
      </c>
      <c r="C125" s="89" t="str">
        <f>IF($A125="","",VLOOKUP($A125,'Annex 2 EHV charges'!$D:$O,3,0))</f>
        <v/>
      </c>
      <c r="D125" s="88" t="str">
        <f>IF($A125="","",VLOOKUP($A125,'Annex 2 EHV charges'!$D:$O,4,0))</f>
        <v/>
      </c>
      <c r="E125" s="90" t="str">
        <f>IFERROR(IF(VLOOKUP($A125,'Annex 2 EHV charges'!$D:$O,9,FALSE)=0,"",VLOOKUP($A125,'Annex 2 EHV charges'!$D:$O,9,FALSE)),"")</f>
        <v/>
      </c>
      <c r="F125" s="91" t="str">
        <f>IFERROR(IF(VLOOKUP($A125,'Annex 2 EHV charges'!$D:$O,10,FALSE)=0,"",VLOOKUP($A125,'Annex 2 EHV charges'!$D:$O,10,FALSE)),"")</f>
        <v/>
      </c>
      <c r="G125" s="92" t="str">
        <f>IFERROR(IF(VLOOKUP($A125,'Annex 2 EHV charges'!$D:$O,11,FALSE)=0,"",VLOOKUP($A125,'Annex 2 EHV charges'!$D:$O,11,FALSE)),"")</f>
        <v/>
      </c>
      <c r="H125" s="92" t="str">
        <f>IFERROR(IF(VLOOKUP($A125,'Annex 2 EHV charges'!$D:$O,12,FALSE)=0,"",VLOOKUP($A125,'Annex 2 EHV charges'!$D:$O,12,FALSE)),"")</f>
        <v/>
      </c>
    </row>
    <row r="126" spans="1:8" ht="12.75" customHeight="1" x14ac:dyDescent="0.25">
      <c r="A126" s="89" t="str">
        <f t="array" ref="A126">IFERROR(INDEX('Annex 2 EHV charges'!$D$11:$D$260, MATCH(0, IF(ISBLANK('Annex 2 EHV charges'!$D$11:$D$260),1, COUNTIF(A$4:$A125, 'Annex 2 EHV charges'!$D$11:$D$260)), 0)),"")</f>
        <v/>
      </c>
      <c r="B126" s="88" t="str">
        <f>IF($A126="","",VLOOKUP($A126,'Annex 2 EHV charges'!$D:$O,2,0))</f>
        <v/>
      </c>
      <c r="C126" s="89" t="str">
        <f>IF($A126="","",VLOOKUP($A126,'Annex 2 EHV charges'!$D:$O,3,0))</f>
        <v/>
      </c>
      <c r="D126" s="88" t="str">
        <f>IF($A126="","",VLOOKUP($A126,'Annex 2 EHV charges'!$D:$O,4,0))</f>
        <v/>
      </c>
      <c r="E126" s="90" t="str">
        <f>IFERROR(IF(VLOOKUP($A126,'Annex 2 EHV charges'!$D:$O,9,FALSE)=0,"",VLOOKUP($A126,'Annex 2 EHV charges'!$D:$O,9,FALSE)),"")</f>
        <v/>
      </c>
      <c r="F126" s="91" t="str">
        <f>IFERROR(IF(VLOOKUP($A126,'Annex 2 EHV charges'!$D:$O,10,FALSE)=0,"",VLOOKUP($A126,'Annex 2 EHV charges'!$D:$O,10,FALSE)),"")</f>
        <v/>
      </c>
      <c r="G126" s="92" t="str">
        <f>IFERROR(IF(VLOOKUP($A126,'Annex 2 EHV charges'!$D:$O,11,FALSE)=0,"",VLOOKUP($A126,'Annex 2 EHV charges'!$D:$O,11,FALSE)),"")</f>
        <v/>
      </c>
      <c r="H126" s="92" t="str">
        <f>IFERROR(IF(VLOOKUP($A126,'Annex 2 EHV charges'!$D:$O,12,FALSE)=0,"",VLOOKUP($A126,'Annex 2 EHV charges'!$D:$O,12,FALSE)),"")</f>
        <v/>
      </c>
    </row>
    <row r="127" spans="1:8" ht="12.75" customHeight="1" x14ac:dyDescent="0.25">
      <c r="A127" s="89" t="str">
        <f t="array" ref="A127">IFERROR(INDEX('Annex 2 EHV charges'!$D$11:$D$260, MATCH(0, IF(ISBLANK('Annex 2 EHV charges'!$D$11:$D$260),1, COUNTIF(A$4:$A126, 'Annex 2 EHV charges'!$D$11:$D$260)), 0)),"")</f>
        <v/>
      </c>
      <c r="B127" s="88" t="str">
        <f>IF($A127="","",VLOOKUP($A127,'Annex 2 EHV charges'!$D:$O,2,0))</f>
        <v/>
      </c>
      <c r="C127" s="89" t="str">
        <f>IF($A127="","",VLOOKUP($A127,'Annex 2 EHV charges'!$D:$O,3,0))</f>
        <v/>
      </c>
      <c r="D127" s="88" t="str">
        <f>IF($A127="","",VLOOKUP($A127,'Annex 2 EHV charges'!$D:$O,4,0))</f>
        <v/>
      </c>
      <c r="E127" s="90" t="str">
        <f>IFERROR(IF(VLOOKUP($A127,'Annex 2 EHV charges'!$D:$O,9,FALSE)=0,"",VLOOKUP($A127,'Annex 2 EHV charges'!$D:$O,9,FALSE)),"")</f>
        <v/>
      </c>
      <c r="F127" s="91" t="str">
        <f>IFERROR(IF(VLOOKUP($A127,'Annex 2 EHV charges'!$D:$O,10,FALSE)=0,"",VLOOKUP($A127,'Annex 2 EHV charges'!$D:$O,10,FALSE)),"")</f>
        <v/>
      </c>
      <c r="G127" s="92" t="str">
        <f>IFERROR(IF(VLOOKUP($A127,'Annex 2 EHV charges'!$D:$O,11,FALSE)=0,"",VLOOKUP($A127,'Annex 2 EHV charges'!$D:$O,11,FALSE)),"")</f>
        <v/>
      </c>
      <c r="H127" s="92" t="str">
        <f>IFERROR(IF(VLOOKUP($A127,'Annex 2 EHV charges'!$D:$O,12,FALSE)=0,"",VLOOKUP($A127,'Annex 2 EHV charges'!$D:$O,12,FALSE)),"")</f>
        <v/>
      </c>
    </row>
    <row r="128" spans="1:8" ht="12.75" customHeight="1" x14ac:dyDescent="0.25">
      <c r="A128" s="89" t="str">
        <f t="array" ref="A128">IFERROR(INDEX('Annex 2 EHV charges'!$D$11:$D$260, MATCH(0, IF(ISBLANK('Annex 2 EHV charges'!$D$11:$D$260),1, COUNTIF(A$4:$A127, 'Annex 2 EHV charges'!$D$11:$D$260)), 0)),"")</f>
        <v/>
      </c>
      <c r="B128" s="88" t="str">
        <f>IF($A128="","",VLOOKUP($A128,'Annex 2 EHV charges'!$D:$O,2,0))</f>
        <v/>
      </c>
      <c r="C128" s="89" t="str">
        <f>IF($A128="","",VLOOKUP($A128,'Annex 2 EHV charges'!$D:$O,3,0))</f>
        <v/>
      </c>
      <c r="D128" s="88" t="str">
        <f>IF($A128="","",VLOOKUP($A128,'Annex 2 EHV charges'!$D:$O,4,0))</f>
        <v/>
      </c>
      <c r="E128" s="90" t="str">
        <f>IFERROR(IF(VLOOKUP($A128,'Annex 2 EHV charges'!$D:$O,9,FALSE)=0,"",VLOOKUP($A128,'Annex 2 EHV charges'!$D:$O,9,FALSE)),"")</f>
        <v/>
      </c>
      <c r="F128" s="91" t="str">
        <f>IFERROR(IF(VLOOKUP($A128,'Annex 2 EHV charges'!$D:$O,10,FALSE)=0,"",VLOOKUP($A128,'Annex 2 EHV charges'!$D:$O,10,FALSE)),"")</f>
        <v/>
      </c>
      <c r="G128" s="92" t="str">
        <f>IFERROR(IF(VLOOKUP($A128,'Annex 2 EHV charges'!$D:$O,11,FALSE)=0,"",VLOOKUP($A128,'Annex 2 EHV charges'!$D:$O,11,FALSE)),"")</f>
        <v/>
      </c>
      <c r="H128" s="92" t="str">
        <f>IFERROR(IF(VLOOKUP($A128,'Annex 2 EHV charges'!$D:$O,12,FALSE)=0,"",VLOOKUP($A128,'Annex 2 EHV charges'!$D:$O,12,FALSE)),"")</f>
        <v/>
      </c>
    </row>
    <row r="129" spans="1:8" ht="12.75" customHeight="1" x14ac:dyDescent="0.25">
      <c r="A129" s="89" t="str">
        <f t="array" ref="A129">IFERROR(INDEX('Annex 2 EHV charges'!$D$11:$D$260, MATCH(0, IF(ISBLANK('Annex 2 EHV charges'!$D$11:$D$260),1, COUNTIF(A$4:$A128, 'Annex 2 EHV charges'!$D$11:$D$260)), 0)),"")</f>
        <v/>
      </c>
      <c r="B129" s="88" t="str">
        <f>IF($A129="","",VLOOKUP($A129,'Annex 2 EHV charges'!$D:$O,2,0))</f>
        <v/>
      </c>
      <c r="C129" s="89" t="str">
        <f>IF($A129="","",VLOOKUP($A129,'Annex 2 EHV charges'!$D:$O,3,0))</f>
        <v/>
      </c>
      <c r="D129" s="88" t="str">
        <f>IF($A129="","",VLOOKUP($A129,'Annex 2 EHV charges'!$D:$O,4,0))</f>
        <v/>
      </c>
      <c r="E129" s="90" t="str">
        <f>IFERROR(IF(VLOOKUP($A129,'Annex 2 EHV charges'!$D:$O,9,FALSE)=0,"",VLOOKUP($A129,'Annex 2 EHV charges'!$D:$O,9,FALSE)),"")</f>
        <v/>
      </c>
      <c r="F129" s="91" t="str">
        <f>IFERROR(IF(VLOOKUP($A129,'Annex 2 EHV charges'!$D:$O,10,FALSE)=0,"",VLOOKUP($A129,'Annex 2 EHV charges'!$D:$O,10,FALSE)),"")</f>
        <v/>
      </c>
      <c r="G129" s="92" t="str">
        <f>IFERROR(IF(VLOOKUP($A129,'Annex 2 EHV charges'!$D:$O,11,FALSE)=0,"",VLOOKUP($A129,'Annex 2 EHV charges'!$D:$O,11,FALSE)),"")</f>
        <v/>
      </c>
      <c r="H129" s="92" t="str">
        <f>IFERROR(IF(VLOOKUP($A129,'Annex 2 EHV charges'!$D:$O,12,FALSE)=0,"",VLOOKUP($A129,'Annex 2 EHV charges'!$D:$O,12,FALSE)),"")</f>
        <v/>
      </c>
    </row>
    <row r="130" spans="1:8" ht="12.75" customHeight="1" x14ac:dyDescent="0.25">
      <c r="A130" s="89" t="str">
        <f t="array" ref="A130">IFERROR(INDEX('Annex 2 EHV charges'!$D$11:$D$260, MATCH(0, IF(ISBLANK('Annex 2 EHV charges'!$D$11:$D$260),1, COUNTIF(A$4:$A129, 'Annex 2 EHV charges'!$D$11:$D$260)), 0)),"")</f>
        <v/>
      </c>
      <c r="B130" s="88" t="str">
        <f>IF($A130="","",VLOOKUP($A130,'Annex 2 EHV charges'!$D:$O,2,0))</f>
        <v/>
      </c>
      <c r="C130" s="89" t="str">
        <f>IF($A130="","",VLOOKUP($A130,'Annex 2 EHV charges'!$D:$O,3,0))</f>
        <v/>
      </c>
      <c r="D130" s="88" t="str">
        <f>IF($A130="","",VLOOKUP($A130,'Annex 2 EHV charges'!$D:$O,4,0))</f>
        <v/>
      </c>
      <c r="E130" s="90" t="str">
        <f>IFERROR(IF(VLOOKUP($A130,'Annex 2 EHV charges'!$D:$O,9,FALSE)=0,"",VLOOKUP($A130,'Annex 2 EHV charges'!$D:$O,9,FALSE)),"")</f>
        <v/>
      </c>
      <c r="F130" s="91" t="str">
        <f>IFERROR(IF(VLOOKUP($A130,'Annex 2 EHV charges'!$D:$O,10,FALSE)=0,"",VLOOKUP($A130,'Annex 2 EHV charges'!$D:$O,10,FALSE)),"")</f>
        <v/>
      </c>
      <c r="G130" s="92" t="str">
        <f>IFERROR(IF(VLOOKUP($A130,'Annex 2 EHV charges'!$D:$O,11,FALSE)=0,"",VLOOKUP($A130,'Annex 2 EHV charges'!$D:$O,11,FALSE)),"")</f>
        <v/>
      </c>
      <c r="H130" s="92" t="str">
        <f>IFERROR(IF(VLOOKUP($A130,'Annex 2 EHV charges'!$D:$O,12,FALSE)=0,"",VLOOKUP($A130,'Annex 2 EHV charges'!$D:$O,12,FALSE)),"")</f>
        <v/>
      </c>
    </row>
    <row r="131" spans="1:8" ht="12.75" customHeight="1" x14ac:dyDescent="0.25">
      <c r="A131" s="89" t="str">
        <f t="array" ref="A131">IFERROR(INDEX('Annex 2 EHV charges'!$D$11:$D$260, MATCH(0, IF(ISBLANK('Annex 2 EHV charges'!$D$11:$D$260),1, COUNTIF(A$4:$A130, 'Annex 2 EHV charges'!$D$11:$D$260)), 0)),"")</f>
        <v/>
      </c>
      <c r="B131" s="88" t="str">
        <f>IF($A131="","",VLOOKUP($A131,'Annex 2 EHV charges'!$D:$O,2,0))</f>
        <v/>
      </c>
      <c r="C131" s="89" t="str">
        <f>IF($A131="","",VLOOKUP($A131,'Annex 2 EHV charges'!$D:$O,3,0))</f>
        <v/>
      </c>
      <c r="D131" s="88" t="str">
        <f>IF($A131="","",VLOOKUP($A131,'Annex 2 EHV charges'!$D:$O,4,0))</f>
        <v/>
      </c>
      <c r="E131" s="90" t="str">
        <f>IFERROR(IF(VLOOKUP($A131,'Annex 2 EHV charges'!$D:$O,9,FALSE)=0,"",VLOOKUP($A131,'Annex 2 EHV charges'!$D:$O,9,FALSE)),"")</f>
        <v/>
      </c>
      <c r="F131" s="91" t="str">
        <f>IFERROR(IF(VLOOKUP($A131,'Annex 2 EHV charges'!$D:$O,10,FALSE)=0,"",VLOOKUP($A131,'Annex 2 EHV charges'!$D:$O,10,FALSE)),"")</f>
        <v/>
      </c>
      <c r="G131" s="92" t="str">
        <f>IFERROR(IF(VLOOKUP($A131,'Annex 2 EHV charges'!$D:$O,11,FALSE)=0,"",VLOOKUP($A131,'Annex 2 EHV charges'!$D:$O,11,FALSE)),"")</f>
        <v/>
      </c>
      <c r="H131" s="92" t="str">
        <f>IFERROR(IF(VLOOKUP($A131,'Annex 2 EHV charges'!$D:$O,12,FALSE)=0,"",VLOOKUP($A131,'Annex 2 EHV charges'!$D:$O,12,FALSE)),"")</f>
        <v/>
      </c>
    </row>
    <row r="132" spans="1:8" ht="12.75" customHeight="1" x14ac:dyDescent="0.25">
      <c r="A132" s="89" t="str">
        <f t="array" ref="A132">IFERROR(INDEX('Annex 2 EHV charges'!$D$11:$D$260, MATCH(0, IF(ISBLANK('Annex 2 EHV charges'!$D$11:$D$260),1, COUNTIF(A$4:$A131, 'Annex 2 EHV charges'!$D$11:$D$260)), 0)),"")</f>
        <v/>
      </c>
      <c r="B132" s="88" t="str">
        <f>IF($A132="","",VLOOKUP($A132,'Annex 2 EHV charges'!$D:$O,2,0))</f>
        <v/>
      </c>
      <c r="C132" s="89" t="str">
        <f>IF($A132="","",VLOOKUP($A132,'Annex 2 EHV charges'!$D:$O,3,0))</f>
        <v/>
      </c>
      <c r="D132" s="88" t="str">
        <f>IF($A132="","",VLOOKUP($A132,'Annex 2 EHV charges'!$D:$O,4,0))</f>
        <v/>
      </c>
      <c r="E132" s="90" t="str">
        <f>IFERROR(IF(VLOOKUP($A132,'Annex 2 EHV charges'!$D:$O,9,FALSE)=0,"",VLOOKUP($A132,'Annex 2 EHV charges'!$D:$O,9,FALSE)),"")</f>
        <v/>
      </c>
      <c r="F132" s="91" t="str">
        <f>IFERROR(IF(VLOOKUP($A132,'Annex 2 EHV charges'!$D:$O,10,FALSE)=0,"",VLOOKUP($A132,'Annex 2 EHV charges'!$D:$O,10,FALSE)),"")</f>
        <v/>
      </c>
      <c r="G132" s="92" t="str">
        <f>IFERROR(IF(VLOOKUP($A132,'Annex 2 EHV charges'!$D:$O,11,FALSE)=0,"",VLOOKUP($A132,'Annex 2 EHV charges'!$D:$O,11,FALSE)),"")</f>
        <v/>
      </c>
      <c r="H132" s="92" t="str">
        <f>IFERROR(IF(VLOOKUP($A132,'Annex 2 EHV charges'!$D:$O,12,FALSE)=0,"",VLOOKUP($A132,'Annex 2 EHV charges'!$D:$O,12,FALSE)),"")</f>
        <v/>
      </c>
    </row>
    <row r="133" spans="1:8" ht="12.75" customHeight="1" x14ac:dyDescent="0.25">
      <c r="A133" s="89" t="str">
        <f t="array" ref="A133">IFERROR(INDEX('Annex 2 EHV charges'!$D$11:$D$260, MATCH(0, IF(ISBLANK('Annex 2 EHV charges'!$D$11:$D$260),1, COUNTIF(A$4:$A132, 'Annex 2 EHV charges'!$D$11:$D$260)), 0)),"")</f>
        <v/>
      </c>
      <c r="B133" s="88" t="str">
        <f>IF($A133="","",VLOOKUP($A133,'Annex 2 EHV charges'!$D:$O,2,0))</f>
        <v/>
      </c>
      <c r="C133" s="89" t="str">
        <f>IF($A133="","",VLOOKUP($A133,'Annex 2 EHV charges'!$D:$O,3,0))</f>
        <v/>
      </c>
      <c r="D133" s="88" t="str">
        <f>IF($A133="","",VLOOKUP($A133,'Annex 2 EHV charges'!$D:$O,4,0))</f>
        <v/>
      </c>
      <c r="E133" s="90" t="str">
        <f>IFERROR(IF(VLOOKUP($A133,'Annex 2 EHV charges'!$D:$O,9,FALSE)=0,"",VLOOKUP($A133,'Annex 2 EHV charges'!$D:$O,9,FALSE)),"")</f>
        <v/>
      </c>
      <c r="F133" s="91" t="str">
        <f>IFERROR(IF(VLOOKUP($A133,'Annex 2 EHV charges'!$D:$O,10,FALSE)=0,"",VLOOKUP($A133,'Annex 2 EHV charges'!$D:$O,10,FALSE)),"")</f>
        <v/>
      </c>
      <c r="G133" s="92" t="str">
        <f>IFERROR(IF(VLOOKUP($A133,'Annex 2 EHV charges'!$D:$O,11,FALSE)=0,"",VLOOKUP($A133,'Annex 2 EHV charges'!$D:$O,11,FALSE)),"")</f>
        <v/>
      </c>
      <c r="H133" s="92" t="str">
        <f>IFERROR(IF(VLOOKUP($A133,'Annex 2 EHV charges'!$D:$O,12,FALSE)=0,"",VLOOKUP($A133,'Annex 2 EHV charges'!$D:$O,12,FALSE)),"")</f>
        <v/>
      </c>
    </row>
    <row r="134" spans="1:8" ht="12.75" customHeight="1" x14ac:dyDescent="0.25">
      <c r="A134" s="89" t="str">
        <f t="array" ref="A134">IFERROR(INDEX('Annex 2 EHV charges'!$D$11:$D$260, MATCH(0, IF(ISBLANK('Annex 2 EHV charges'!$D$11:$D$260),1, COUNTIF(A$4:$A133, 'Annex 2 EHV charges'!$D$11:$D$260)), 0)),"")</f>
        <v/>
      </c>
      <c r="B134" s="88" t="str">
        <f>IF($A134="","",VLOOKUP($A134,'Annex 2 EHV charges'!$D:$O,2,0))</f>
        <v/>
      </c>
      <c r="C134" s="89" t="str">
        <f>IF($A134="","",VLOOKUP($A134,'Annex 2 EHV charges'!$D:$O,3,0))</f>
        <v/>
      </c>
      <c r="D134" s="88" t="str">
        <f>IF($A134="","",VLOOKUP($A134,'Annex 2 EHV charges'!$D:$O,4,0))</f>
        <v/>
      </c>
      <c r="E134" s="90" t="str">
        <f>IFERROR(IF(VLOOKUP($A134,'Annex 2 EHV charges'!$D:$O,9,FALSE)=0,"",VLOOKUP($A134,'Annex 2 EHV charges'!$D:$O,9,FALSE)),"")</f>
        <v/>
      </c>
      <c r="F134" s="91" t="str">
        <f>IFERROR(IF(VLOOKUP($A134,'Annex 2 EHV charges'!$D:$O,10,FALSE)=0,"",VLOOKUP($A134,'Annex 2 EHV charges'!$D:$O,10,FALSE)),"")</f>
        <v/>
      </c>
      <c r="G134" s="92" t="str">
        <f>IFERROR(IF(VLOOKUP($A134,'Annex 2 EHV charges'!$D:$O,11,FALSE)=0,"",VLOOKUP($A134,'Annex 2 EHV charges'!$D:$O,11,FALSE)),"")</f>
        <v/>
      </c>
      <c r="H134" s="92" t="str">
        <f>IFERROR(IF(VLOOKUP($A134,'Annex 2 EHV charges'!$D:$O,12,FALSE)=0,"",VLOOKUP($A134,'Annex 2 EHV charges'!$D:$O,12,FALSE)),"")</f>
        <v/>
      </c>
    </row>
    <row r="135" spans="1:8" ht="12.75" customHeight="1" x14ac:dyDescent="0.25">
      <c r="A135" s="89" t="str">
        <f t="array" ref="A135">IFERROR(INDEX('Annex 2 EHV charges'!$D$11:$D$260, MATCH(0, IF(ISBLANK('Annex 2 EHV charges'!$D$11:$D$260),1, COUNTIF(A$4:$A134, 'Annex 2 EHV charges'!$D$11:$D$260)), 0)),"")</f>
        <v/>
      </c>
      <c r="B135" s="88" t="str">
        <f>IF($A135="","",VLOOKUP($A135,'Annex 2 EHV charges'!$D:$O,2,0))</f>
        <v/>
      </c>
      <c r="C135" s="89" t="str">
        <f>IF($A135="","",VLOOKUP($A135,'Annex 2 EHV charges'!$D:$O,3,0))</f>
        <v/>
      </c>
      <c r="D135" s="88" t="str">
        <f>IF($A135="","",VLOOKUP($A135,'Annex 2 EHV charges'!$D:$O,4,0))</f>
        <v/>
      </c>
      <c r="E135" s="90" t="str">
        <f>IFERROR(IF(VLOOKUP($A135,'Annex 2 EHV charges'!$D:$O,9,FALSE)=0,"",VLOOKUP($A135,'Annex 2 EHV charges'!$D:$O,9,FALSE)),"")</f>
        <v/>
      </c>
      <c r="F135" s="91" t="str">
        <f>IFERROR(IF(VLOOKUP($A135,'Annex 2 EHV charges'!$D:$O,10,FALSE)=0,"",VLOOKUP($A135,'Annex 2 EHV charges'!$D:$O,10,FALSE)),"")</f>
        <v/>
      </c>
      <c r="G135" s="92" t="str">
        <f>IFERROR(IF(VLOOKUP($A135,'Annex 2 EHV charges'!$D:$O,11,FALSE)=0,"",VLOOKUP($A135,'Annex 2 EHV charges'!$D:$O,11,FALSE)),"")</f>
        <v/>
      </c>
      <c r="H135" s="92" t="str">
        <f>IFERROR(IF(VLOOKUP($A135,'Annex 2 EHV charges'!$D:$O,12,FALSE)=0,"",VLOOKUP($A135,'Annex 2 EHV charges'!$D:$O,12,FALSE)),"")</f>
        <v/>
      </c>
    </row>
    <row r="136" spans="1:8" ht="12.75" customHeight="1" x14ac:dyDescent="0.25">
      <c r="A136" s="89" t="str">
        <f t="array" ref="A136">IFERROR(INDEX('Annex 2 EHV charges'!$D$11:$D$260, MATCH(0, IF(ISBLANK('Annex 2 EHV charges'!$D$11:$D$260),1, COUNTIF(A$4:$A135, 'Annex 2 EHV charges'!$D$11:$D$260)), 0)),"")</f>
        <v/>
      </c>
      <c r="B136" s="88" t="str">
        <f>IF($A136="","",VLOOKUP($A136,'Annex 2 EHV charges'!$D:$O,2,0))</f>
        <v/>
      </c>
      <c r="C136" s="89" t="str">
        <f>IF($A136="","",VLOOKUP($A136,'Annex 2 EHV charges'!$D:$O,3,0))</f>
        <v/>
      </c>
      <c r="D136" s="88" t="str">
        <f>IF($A136="","",VLOOKUP($A136,'Annex 2 EHV charges'!$D:$O,4,0))</f>
        <v/>
      </c>
      <c r="E136" s="90" t="str">
        <f>IFERROR(IF(VLOOKUP($A136,'Annex 2 EHV charges'!$D:$O,9,FALSE)=0,"",VLOOKUP($A136,'Annex 2 EHV charges'!$D:$O,9,FALSE)),"")</f>
        <v/>
      </c>
      <c r="F136" s="91" t="str">
        <f>IFERROR(IF(VLOOKUP($A136,'Annex 2 EHV charges'!$D:$O,10,FALSE)=0,"",VLOOKUP($A136,'Annex 2 EHV charges'!$D:$O,10,FALSE)),"")</f>
        <v/>
      </c>
      <c r="G136" s="92" t="str">
        <f>IFERROR(IF(VLOOKUP($A136,'Annex 2 EHV charges'!$D:$O,11,FALSE)=0,"",VLOOKUP($A136,'Annex 2 EHV charges'!$D:$O,11,FALSE)),"")</f>
        <v/>
      </c>
      <c r="H136" s="92" t="str">
        <f>IFERROR(IF(VLOOKUP($A136,'Annex 2 EHV charges'!$D:$O,12,FALSE)=0,"",VLOOKUP($A136,'Annex 2 EHV charges'!$D:$O,12,FALSE)),"")</f>
        <v/>
      </c>
    </row>
    <row r="137" spans="1:8" ht="12.75" customHeight="1" x14ac:dyDescent="0.25">
      <c r="A137" s="89" t="str">
        <f t="array" ref="A137">IFERROR(INDEX('Annex 2 EHV charges'!$D$11:$D$260, MATCH(0, IF(ISBLANK('Annex 2 EHV charges'!$D$11:$D$260),1, COUNTIF(A$4:$A136, 'Annex 2 EHV charges'!$D$11:$D$260)), 0)),"")</f>
        <v/>
      </c>
      <c r="B137" s="88" t="str">
        <f>IF($A137="","",VLOOKUP($A137,'Annex 2 EHV charges'!$D:$O,2,0))</f>
        <v/>
      </c>
      <c r="C137" s="89" t="str">
        <f>IF($A137="","",VLOOKUP($A137,'Annex 2 EHV charges'!$D:$O,3,0))</f>
        <v/>
      </c>
      <c r="D137" s="88" t="str">
        <f>IF($A137="","",VLOOKUP($A137,'Annex 2 EHV charges'!$D:$O,4,0))</f>
        <v/>
      </c>
      <c r="E137" s="90" t="str">
        <f>IFERROR(IF(VLOOKUP($A137,'Annex 2 EHV charges'!$D:$O,9,FALSE)=0,"",VLOOKUP($A137,'Annex 2 EHV charges'!$D:$O,9,FALSE)),"")</f>
        <v/>
      </c>
      <c r="F137" s="91" t="str">
        <f>IFERROR(IF(VLOOKUP($A137,'Annex 2 EHV charges'!$D:$O,10,FALSE)=0,"",VLOOKUP($A137,'Annex 2 EHV charges'!$D:$O,10,FALSE)),"")</f>
        <v/>
      </c>
      <c r="G137" s="92" t="str">
        <f>IFERROR(IF(VLOOKUP($A137,'Annex 2 EHV charges'!$D:$O,11,FALSE)=0,"",VLOOKUP($A137,'Annex 2 EHV charges'!$D:$O,11,FALSE)),"")</f>
        <v/>
      </c>
      <c r="H137" s="92" t="str">
        <f>IFERROR(IF(VLOOKUP($A137,'Annex 2 EHV charges'!$D:$O,12,FALSE)=0,"",VLOOKUP($A137,'Annex 2 EHV charges'!$D:$O,12,FALSE)),"")</f>
        <v/>
      </c>
    </row>
    <row r="138" spans="1:8" ht="12.75" customHeight="1" x14ac:dyDescent="0.25">
      <c r="A138" s="89" t="str">
        <f t="array" ref="A138">IFERROR(INDEX('Annex 2 EHV charges'!$D$11:$D$260, MATCH(0, IF(ISBLANK('Annex 2 EHV charges'!$D$11:$D$260),1, COUNTIF(A$4:$A137, 'Annex 2 EHV charges'!$D$11:$D$260)), 0)),"")</f>
        <v/>
      </c>
      <c r="B138" s="88" t="str">
        <f>IF($A138="","",VLOOKUP($A138,'Annex 2 EHV charges'!$D:$O,2,0))</f>
        <v/>
      </c>
      <c r="C138" s="89" t="str">
        <f>IF($A138="","",VLOOKUP($A138,'Annex 2 EHV charges'!$D:$O,3,0))</f>
        <v/>
      </c>
      <c r="D138" s="88" t="str">
        <f>IF($A138="","",VLOOKUP($A138,'Annex 2 EHV charges'!$D:$O,4,0))</f>
        <v/>
      </c>
      <c r="E138" s="90" t="str">
        <f>IFERROR(IF(VLOOKUP($A138,'Annex 2 EHV charges'!$D:$O,9,FALSE)=0,"",VLOOKUP($A138,'Annex 2 EHV charges'!$D:$O,9,FALSE)),"")</f>
        <v/>
      </c>
      <c r="F138" s="91" t="str">
        <f>IFERROR(IF(VLOOKUP($A138,'Annex 2 EHV charges'!$D:$O,10,FALSE)=0,"",VLOOKUP($A138,'Annex 2 EHV charges'!$D:$O,10,FALSE)),"")</f>
        <v/>
      </c>
      <c r="G138" s="92" t="str">
        <f>IFERROR(IF(VLOOKUP($A138,'Annex 2 EHV charges'!$D:$O,11,FALSE)=0,"",VLOOKUP($A138,'Annex 2 EHV charges'!$D:$O,11,FALSE)),"")</f>
        <v/>
      </c>
      <c r="H138" s="92" t="str">
        <f>IFERROR(IF(VLOOKUP($A138,'Annex 2 EHV charges'!$D:$O,12,FALSE)=0,"",VLOOKUP($A138,'Annex 2 EHV charges'!$D:$O,12,FALSE)),"")</f>
        <v/>
      </c>
    </row>
    <row r="139" spans="1:8" ht="12.75" customHeight="1" x14ac:dyDescent="0.25">
      <c r="A139" s="89" t="str">
        <f t="array" ref="A139">IFERROR(INDEX('Annex 2 EHV charges'!$D$11:$D$260, MATCH(0, IF(ISBLANK('Annex 2 EHV charges'!$D$11:$D$260),1, COUNTIF(A$4:$A138, 'Annex 2 EHV charges'!$D$11:$D$260)), 0)),"")</f>
        <v/>
      </c>
      <c r="B139" s="88" t="str">
        <f>IF($A139="","",VLOOKUP($A139,'Annex 2 EHV charges'!$D:$O,2,0))</f>
        <v/>
      </c>
      <c r="C139" s="89" t="str">
        <f>IF($A139="","",VLOOKUP($A139,'Annex 2 EHV charges'!$D:$O,3,0))</f>
        <v/>
      </c>
      <c r="D139" s="88" t="str">
        <f>IF($A139="","",VLOOKUP($A139,'Annex 2 EHV charges'!$D:$O,4,0))</f>
        <v/>
      </c>
      <c r="E139" s="90" t="str">
        <f>IFERROR(IF(VLOOKUP($A139,'Annex 2 EHV charges'!$D:$O,9,FALSE)=0,"",VLOOKUP($A139,'Annex 2 EHV charges'!$D:$O,9,FALSE)),"")</f>
        <v/>
      </c>
      <c r="F139" s="91" t="str">
        <f>IFERROR(IF(VLOOKUP($A139,'Annex 2 EHV charges'!$D:$O,10,FALSE)=0,"",VLOOKUP($A139,'Annex 2 EHV charges'!$D:$O,10,FALSE)),"")</f>
        <v/>
      </c>
      <c r="G139" s="92" t="str">
        <f>IFERROR(IF(VLOOKUP($A139,'Annex 2 EHV charges'!$D:$O,11,FALSE)=0,"",VLOOKUP($A139,'Annex 2 EHV charges'!$D:$O,11,FALSE)),"")</f>
        <v/>
      </c>
      <c r="H139" s="92" t="str">
        <f>IFERROR(IF(VLOOKUP($A139,'Annex 2 EHV charges'!$D:$O,12,FALSE)=0,"",VLOOKUP($A139,'Annex 2 EHV charges'!$D:$O,12,FALSE)),"")</f>
        <v/>
      </c>
    </row>
    <row r="140" spans="1:8" ht="12.75" customHeight="1" x14ac:dyDescent="0.25">
      <c r="A140" s="89" t="str">
        <f t="array" ref="A140">IFERROR(INDEX('Annex 2 EHV charges'!$D$11:$D$260, MATCH(0, IF(ISBLANK('Annex 2 EHV charges'!$D$11:$D$260),1, COUNTIF(A$4:$A139, 'Annex 2 EHV charges'!$D$11:$D$260)), 0)),"")</f>
        <v/>
      </c>
      <c r="B140" s="88" t="str">
        <f>IF($A140="","",VLOOKUP($A140,'Annex 2 EHV charges'!$D:$O,2,0))</f>
        <v/>
      </c>
      <c r="C140" s="89" t="str">
        <f>IF($A140="","",VLOOKUP($A140,'Annex 2 EHV charges'!$D:$O,3,0))</f>
        <v/>
      </c>
      <c r="D140" s="88" t="str">
        <f>IF($A140="","",VLOOKUP($A140,'Annex 2 EHV charges'!$D:$O,4,0))</f>
        <v/>
      </c>
      <c r="E140" s="90" t="str">
        <f>IFERROR(IF(VLOOKUP($A140,'Annex 2 EHV charges'!$D:$O,9,FALSE)=0,"",VLOOKUP($A140,'Annex 2 EHV charges'!$D:$O,9,FALSE)),"")</f>
        <v/>
      </c>
      <c r="F140" s="91" t="str">
        <f>IFERROR(IF(VLOOKUP($A140,'Annex 2 EHV charges'!$D:$O,10,FALSE)=0,"",VLOOKUP($A140,'Annex 2 EHV charges'!$D:$O,10,FALSE)),"")</f>
        <v/>
      </c>
      <c r="G140" s="92" t="str">
        <f>IFERROR(IF(VLOOKUP($A140,'Annex 2 EHV charges'!$D:$O,11,FALSE)=0,"",VLOOKUP($A140,'Annex 2 EHV charges'!$D:$O,11,FALSE)),"")</f>
        <v/>
      </c>
      <c r="H140" s="92" t="str">
        <f>IFERROR(IF(VLOOKUP($A140,'Annex 2 EHV charges'!$D:$O,12,FALSE)=0,"",VLOOKUP($A140,'Annex 2 EHV charges'!$D:$O,12,FALSE)),"")</f>
        <v/>
      </c>
    </row>
    <row r="141" spans="1:8" ht="12.75" customHeight="1" x14ac:dyDescent="0.25">
      <c r="A141" s="89" t="str">
        <f t="array" ref="A141">IFERROR(INDEX('Annex 2 EHV charges'!$D$11:$D$260, MATCH(0, IF(ISBLANK('Annex 2 EHV charges'!$D$11:$D$260),1, COUNTIF(A$4:$A140, 'Annex 2 EHV charges'!$D$11:$D$260)), 0)),"")</f>
        <v/>
      </c>
      <c r="B141" s="88" t="str">
        <f>IF($A141="","",VLOOKUP($A141,'Annex 2 EHV charges'!$D:$O,2,0))</f>
        <v/>
      </c>
      <c r="C141" s="89" t="str">
        <f>IF($A141="","",VLOOKUP($A141,'Annex 2 EHV charges'!$D:$O,3,0))</f>
        <v/>
      </c>
      <c r="D141" s="88" t="str">
        <f>IF($A141="","",VLOOKUP($A141,'Annex 2 EHV charges'!$D:$O,4,0))</f>
        <v/>
      </c>
      <c r="E141" s="90" t="str">
        <f>IFERROR(IF(VLOOKUP($A141,'Annex 2 EHV charges'!$D:$O,9,FALSE)=0,"",VLOOKUP($A141,'Annex 2 EHV charges'!$D:$O,9,FALSE)),"")</f>
        <v/>
      </c>
      <c r="F141" s="91" t="str">
        <f>IFERROR(IF(VLOOKUP($A141,'Annex 2 EHV charges'!$D:$O,10,FALSE)=0,"",VLOOKUP($A141,'Annex 2 EHV charges'!$D:$O,10,FALSE)),"")</f>
        <v/>
      </c>
      <c r="G141" s="92" t="str">
        <f>IFERROR(IF(VLOOKUP($A141,'Annex 2 EHV charges'!$D:$O,11,FALSE)=0,"",VLOOKUP($A141,'Annex 2 EHV charges'!$D:$O,11,FALSE)),"")</f>
        <v/>
      </c>
      <c r="H141" s="92" t="str">
        <f>IFERROR(IF(VLOOKUP($A141,'Annex 2 EHV charges'!$D:$O,12,FALSE)=0,"",VLOOKUP($A141,'Annex 2 EHV charges'!$D:$O,12,FALSE)),"")</f>
        <v/>
      </c>
    </row>
    <row r="142" spans="1:8" ht="12.75" customHeight="1" x14ac:dyDescent="0.25">
      <c r="A142" s="89" t="str">
        <f t="array" ref="A142">IFERROR(INDEX('Annex 2 EHV charges'!$D$11:$D$260, MATCH(0, IF(ISBLANK('Annex 2 EHV charges'!$D$11:$D$260),1, COUNTIF(A$4:$A141, 'Annex 2 EHV charges'!$D$11:$D$260)), 0)),"")</f>
        <v/>
      </c>
      <c r="B142" s="88" t="str">
        <f>IF($A142="","",VLOOKUP($A142,'Annex 2 EHV charges'!$D:$O,2,0))</f>
        <v/>
      </c>
      <c r="C142" s="89" t="str">
        <f>IF($A142="","",VLOOKUP($A142,'Annex 2 EHV charges'!$D:$O,3,0))</f>
        <v/>
      </c>
      <c r="D142" s="88" t="str">
        <f>IF($A142="","",VLOOKUP($A142,'Annex 2 EHV charges'!$D:$O,4,0))</f>
        <v/>
      </c>
      <c r="E142" s="90" t="str">
        <f>IFERROR(IF(VLOOKUP($A142,'Annex 2 EHV charges'!$D:$O,9,FALSE)=0,"",VLOOKUP($A142,'Annex 2 EHV charges'!$D:$O,9,FALSE)),"")</f>
        <v/>
      </c>
      <c r="F142" s="91" t="str">
        <f>IFERROR(IF(VLOOKUP($A142,'Annex 2 EHV charges'!$D:$O,10,FALSE)=0,"",VLOOKUP($A142,'Annex 2 EHV charges'!$D:$O,10,FALSE)),"")</f>
        <v/>
      </c>
      <c r="G142" s="92" t="str">
        <f>IFERROR(IF(VLOOKUP($A142,'Annex 2 EHV charges'!$D:$O,11,FALSE)=0,"",VLOOKUP($A142,'Annex 2 EHV charges'!$D:$O,11,FALSE)),"")</f>
        <v/>
      </c>
      <c r="H142" s="92" t="str">
        <f>IFERROR(IF(VLOOKUP($A142,'Annex 2 EHV charges'!$D:$O,12,FALSE)=0,"",VLOOKUP($A142,'Annex 2 EHV charges'!$D:$O,12,FALSE)),"")</f>
        <v/>
      </c>
    </row>
    <row r="143" spans="1:8" ht="12.75" customHeight="1" x14ac:dyDescent="0.25">
      <c r="A143" s="89" t="str">
        <f t="array" ref="A143">IFERROR(INDEX('Annex 2 EHV charges'!$D$11:$D$260, MATCH(0, IF(ISBLANK('Annex 2 EHV charges'!$D$11:$D$260),1, COUNTIF(A$4:$A142, 'Annex 2 EHV charges'!$D$11:$D$260)), 0)),"")</f>
        <v/>
      </c>
      <c r="B143" s="88" t="str">
        <f>IF($A143="","",VLOOKUP($A143,'Annex 2 EHV charges'!$D:$O,2,0))</f>
        <v/>
      </c>
      <c r="C143" s="89" t="str">
        <f>IF($A143="","",VLOOKUP($A143,'Annex 2 EHV charges'!$D:$O,3,0))</f>
        <v/>
      </c>
      <c r="D143" s="88" t="str">
        <f>IF($A143="","",VLOOKUP($A143,'Annex 2 EHV charges'!$D:$O,4,0))</f>
        <v/>
      </c>
      <c r="E143" s="90" t="str">
        <f>IFERROR(IF(VLOOKUP($A143,'Annex 2 EHV charges'!$D:$O,9,FALSE)=0,"",VLOOKUP($A143,'Annex 2 EHV charges'!$D:$O,9,FALSE)),"")</f>
        <v/>
      </c>
      <c r="F143" s="91" t="str">
        <f>IFERROR(IF(VLOOKUP($A143,'Annex 2 EHV charges'!$D:$O,10,FALSE)=0,"",VLOOKUP($A143,'Annex 2 EHV charges'!$D:$O,10,FALSE)),"")</f>
        <v/>
      </c>
      <c r="G143" s="92" t="str">
        <f>IFERROR(IF(VLOOKUP($A143,'Annex 2 EHV charges'!$D:$O,11,FALSE)=0,"",VLOOKUP($A143,'Annex 2 EHV charges'!$D:$O,11,FALSE)),"")</f>
        <v/>
      </c>
      <c r="H143" s="92" t="str">
        <f>IFERROR(IF(VLOOKUP($A143,'Annex 2 EHV charges'!$D:$O,12,FALSE)=0,"",VLOOKUP($A143,'Annex 2 EHV charges'!$D:$O,12,FALSE)),"")</f>
        <v/>
      </c>
    </row>
    <row r="144" spans="1:8" ht="12.75" customHeight="1" x14ac:dyDescent="0.25">
      <c r="A144" s="89" t="str">
        <f t="array" ref="A144">IFERROR(INDEX('Annex 2 EHV charges'!$D$11:$D$260, MATCH(0, IF(ISBLANK('Annex 2 EHV charges'!$D$11:$D$260),1, COUNTIF(A$4:$A143, 'Annex 2 EHV charges'!$D$11:$D$260)), 0)),"")</f>
        <v/>
      </c>
      <c r="B144" s="88" t="str">
        <f>IF($A144="","",VLOOKUP($A144,'Annex 2 EHV charges'!$D:$O,2,0))</f>
        <v/>
      </c>
      <c r="C144" s="89" t="str">
        <f>IF($A144="","",VLOOKUP($A144,'Annex 2 EHV charges'!$D:$O,3,0))</f>
        <v/>
      </c>
      <c r="D144" s="88" t="str">
        <f>IF($A144="","",VLOOKUP($A144,'Annex 2 EHV charges'!$D:$O,4,0))</f>
        <v/>
      </c>
      <c r="E144" s="90" t="str">
        <f>IFERROR(IF(VLOOKUP($A144,'Annex 2 EHV charges'!$D:$O,9,FALSE)=0,"",VLOOKUP($A144,'Annex 2 EHV charges'!$D:$O,9,FALSE)),"")</f>
        <v/>
      </c>
      <c r="F144" s="91" t="str">
        <f>IFERROR(IF(VLOOKUP($A144,'Annex 2 EHV charges'!$D:$O,10,FALSE)=0,"",VLOOKUP($A144,'Annex 2 EHV charges'!$D:$O,10,FALSE)),"")</f>
        <v/>
      </c>
      <c r="G144" s="92" t="str">
        <f>IFERROR(IF(VLOOKUP($A144,'Annex 2 EHV charges'!$D:$O,11,FALSE)=0,"",VLOOKUP($A144,'Annex 2 EHV charges'!$D:$O,11,FALSE)),"")</f>
        <v/>
      </c>
      <c r="H144" s="92" t="str">
        <f>IFERROR(IF(VLOOKUP($A144,'Annex 2 EHV charges'!$D:$O,12,FALSE)=0,"",VLOOKUP($A144,'Annex 2 EHV charges'!$D:$O,12,FALSE)),"")</f>
        <v/>
      </c>
    </row>
    <row r="145" spans="1:8" ht="12.75" customHeight="1" x14ac:dyDescent="0.25">
      <c r="A145" s="89" t="str">
        <f t="array" ref="A145">IFERROR(INDEX('Annex 2 EHV charges'!$D$11:$D$260, MATCH(0, IF(ISBLANK('Annex 2 EHV charges'!$D$11:$D$260),1, COUNTIF(A$4:$A144, 'Annex 2 EHV charges'!$D$11:$D$260)), 0)),"")</f>
        <v/>
      </c>
      <c r="B145" s="88" t="str">
        <f>IF($A145="","",VLOOKUP($A145,'Annex 2 EHV charges'!$D:$O,2,0))</f>
        <v/>
      </c>
      <c r="C145" s="89" t="str">
        <f>IF($A145="","",VLOOKUP($A145,'Annex 2 EHV charges'!$D:$O,3,0))</f>
        <v/>
      </c>
      <c r="D145" s="88" t="str">
        <f>IF($A145="","",VLOOKUP($A145,'Annex 2 EHV charges'!$D:$O,4,0))</f>
        <v/>
      </c>
      <c r="E145" s="90" t="str">
        <f>IFERROR(IF(VLOOKUP($A145,'Annex 2 EHV charges'!$D:$O,9,FALSE)=0,"",VLOOKUP($A145,'Annex 2 EHV charges'!$D:$O,9,FALSE)),"")</f>
        <v/>
      </c>
      <c r="F145" s="91" t="str">
        <f>IFERROR(IF(VLOOKUP($A145,'Annex 2 EHV charges'!$D:$O,10,FALSE)=0,"",VLOOKUP($A145,'Annex 2 EHV charges'!$D:$O,10,FALSE)),"")</f>
        <v/>
      </c>
      <c r="G145" s="92" t="str">
        <f>IFERROR(IF(VLOOKUP($A145,'Annex 2 EHV charges'!$D:$O,11,FALSE)=0,"",VLOOKUP($A145,'Annex 2 EHV charges'!$D:$O,11,FALSE)),"")</f>
        <v/>
      </c>
      <c r="H145" s="92" t="str">
        <f>IFERROR(IF(VLOOKUP($A145,'Annex 2 EHV charges'!$D:$O,12,FALSE)=0,"",VLOOKUP($A145,'Annex 2 EHV charges'!$D:$O,12,FALSE)),"")</f>
        <v/>
      </c>
    </row>
    <row r="146" spans="1:8" ht="12.75" customHeight="1" x14ac:dyDescent="0.25">
      <c r="A146" s="89" t="str">
        <f t="array" ref="A146">IFERROR(INDEX('Annex 2 EHV charges'!$D$11:$D$260, MATCH(0, IF(ISBLANK('Annex 2 EHV charges'!$D$11:$D$260),1, COUNTIF(A$4:$A145, 'Annex 2 EHV charges'!$D$11:$D$260)), 0)),"")</f>
        <v/>
      </c>
      <c r="B146" s="88" t="str">
        <f>IF($A146="","",VLOOKUP($A146,'Annex 2 EHV charges'!$D:$O,2,0))</f>
        <v/>
      </c>
      <c r="C146" s="89" t="str">
        <f>IF($A146="","",VLOOKUP($A146,'Annex 2 EHV charges'!$D:$O,3,0))</f>
        <v/>
      </c>
      <c r="D146" s="88" t="str">
        <f>IF($A146="","",VLOOKUP($A146,'Annex 2 EHV charges'!$D:$O,4,0))</f>
        <v/>
      </c>
      <c r="E146" s="90" t="str">
        <f>IFERROR(IF(VLOOKUP($A146,'Annex 2 EHV charges'!$D:$O,9,FALSE)=0,"",VLOOKUP($A146,'Annex 2 EHV charges'!$D:$O,9,FALSE)),"")</f>
        <v/>
      </c>
      <c r="F146" s="91" t="str">
        <f>IFERROR(IF(VLOOKUP($A146,'Annex 2 EHV charges'!$D:$O,10,FALSE)=0,"",VLOOKUP($A146,'Annex 2 EHV charges'!$D:$O,10,FALSE)),"")</f>
        <v/>
      </c>
      <c r="G146" s="92" t="str">
        <f>IFERROR(IF(VLOOKUP($A146,'Annex 2 EHV charges'!$D:$O,11,FALSE)=0,"",VLOOKUP($A146,'Annex 2 EHV charges'!$D:$O,11,FALSE)),"")</f>
        <v/>
      </c>
      <c r="H146" s="92" t="str">
        <f>IFERROR(IF(VLOOKUP($A146,'Annex 2 EHV charges'!$D:$O,12,FALSE)=0,"",VLOOKUP($A146,'Annex 2 EHV charges'!$D:$O,12,FALSE)),"")</f>
        <v/>
      </c>
    </row>
    <row r="147" spans="1:8" ht="12.75" customHeight="1" x14ac:dyDescent="0.25">
      <c r="A147" s="89" t="str">
        <f t="array" ref="A147">IFERROR(INDEX('Annex 2 EHV charges'!$D$11:$D$260, MATCH(0, IF(ISBLANK('Annex 2 EHV charges'!$D$11:$D$260),1, COUNTIF(A$4:$A146, 'Annex 2 EHV charges'!$D$11:$D$260)), 0)),"")</f>
        <v/>
      </c>
      <c r="B147" s="88" t="str">
        <f>IF($A147="","",VLOOKUP($A147,'Annex 2 EHV charges'!$D:$O,2,0))</f>
        <v/>
      </c>
      <c r="C147" s="89" t="str">
        <f>IF($A147="","",VLOOKUP($A147,'Annex 2 EHV charges'!$D:$O,3,0))</f>
        <v/>
      </c>
      <c r="D147" s="88" t="str">
        <f>IF($A147="","",VLOOKUP($A147,'Annex 2 EHV charges'!$D:$O,4,0))</f>
        <v/>
      </c>
      <c r="E147" s="90" t="str">
        <f>IFERROR(IF(VLOOKUP($A147,'Annex 2 EHV charges'!$D:$O,9,FALSE)=0,"",VLOOKUP($A147,'Annex 2 EHV charges'!$D:$O,9,FALSE)),"")</f>
        <v/>
      </c>
      <c r="F147" s="91" t="str">
        <f>IFERROR(IF(VLOOKUP($A147,'Annex 2 EHV charges'!$D:$O,10,FALSE)=0,"",VLOOKUP($A147,'Annex 2 EHV charges'!$D:$O,10,FALSE)),"")</f>
        <v/>
      </c>
      <c r="G147" s="92" t="str">
        <f>IFERROR(IF(VLOOKUP($A147,'Annex 2 EHV charges'!$D:$O,11,FALSE)=0,"",VLOOKUP($A147,'Annex 2 EHV charges'!$D:$O,11,FALSE)),"")</f>
        <v/>
      </c>
      <c r="H147" s="92" t="str">
        <f>IFERROR(IF(VLOOKUP($A147,'Annex 2 EHV charges'!$D:$O,12,FALSE)=0,"",VLOOKUP($A147,'Annex 2 EHV charges'!$D:$O,12,FALSE)),"")</f>
        <v/>
      </c>
    </row>
    <row r="148" spans="1:8" ht="12.75" customHeight="1" x14ac:dyDescent="0.25">
      <c r="A148" s="89" t="str">
        <f t="array" ref="A148">IFERROR(INDEX('Annex 2 EHV charges'!$D$11:$D$260, MATCH(0, IF(ISBLANK('Annex 2 EHV charges'!$D$11:$D$260),1, COUNTIF(A$4:$A147, 'Annex 2 EHV charges'!$D$11:$D$260)), 0)),"")</f>
        <v/>
      </c>
      <c r="B148" s="88" t="str">
        <f>IF($A148="","",VLOOKUP($A148,'Annex 2 EHV charges'!$D:$O,2,0))</f>
        <v/>
      </c>
      <c r="C148" s="89" t="str">
        <f>IF($A148="","",VLOOKUP($A148,'Annex 2 EHV charges'!$D:$O,3,0))</f>
        <v/>
      </c>
      <c r="D148" s="88" t="str">
        <f>IF($A148="","",VLOOKUP($A148,'Annex 2 EHV charges'!$D:$O,4,0))</f>
        <v/>
      </c>
      <c r="E148" s="90" t="str">
        <f>IFERROR(IF(VLOOKUP($A148,'Annex 2 EHV charges'!$D:$O,9,FALSE)=0,"",VLOOKUP($A148,'Annex 2 EHV charges'!$D:$O,9,FALSE)),"")</f>
        <v/>
      </c>
      <c r="F148" s="91" t="str">
        <f>IFERROR(IF(VLOOKUP($A148,'Annex 2 EHV charges'!$D:$O,10,FALSE)=0,"",VLOOKUP($A148,'Annex 2 EHV charges'!$D:$O,10,FALSE)),"")</f>
        <v/>
      </c>
      <c r="G148" s="92" t="str">
        <f>IFERROR(IF(VLOOKUP($A148,'Annex 2 EHV charges'!$D:$O,11,FALSE)=0,"",VLOOKUP($A148,'Annex 2 EHV charges'!$D:$O,11,FALSE)),"")</f>
        <v/>
      </c>
      <c r="H148" s="92" t="str">
        <f>IFERROR(IF(VLOOKUP($A148,'Annex 2 EHV charges'!$D:$O,12,FALSE)=0,"",VLOOKUP($A148,'Annex 2 EHV charges'!$D:$O,12,FALSE)),"")</f>
        <v/>
      </c>
    </row>
    <row r="149" spans="1:8" ht="12.75" customHeight="1" x14ac:dyDescent="0.25">
      <c r="A149" s="89" t="str">
        <f t="array" ref="A149">IFERROR(INDEX('Annex 2 EHV charges'!$D$11:$D$260, MATCH(0, IF(ISBLANK('Annex 2 EHV charges'!$D$11:$D$260),1, COUNTIF(A$4:$A148, 'Annex 2 EHV charges'!$D$11:$D$260)), 0)),"")</f>
        <v/>
      </c>
      <c r="B149" s="88" t="str">
        <f>IF($A149="","",VLOOKUP($A149,'Annex 2 EHV charges'!$D:$O,2,0))</f>
        <v/>
      </c>
      <c r="C149" s="89" t="str">
        <f>IF($A149="","",VLOOKUP($A149,'Annex 2 EHV charges'!$D:$O,3,0))</f>
        <v/>
      </c>
      <c r="D149" s="88" t="str">
        <f>IF($A149="","",VLOOKUP($A149,'Annex 2 EHV charges'!$D:$O,4,0))</f>
        <v/>
      </c>
      <c r="E149" s="90" t="str">
        <f>IFERROR(IF(VLOOKUP($A149,'Annex 2 EHV charges'!$D:$O,9,FALSE)=0,"",VLOOKUP($A149,'Annex 2 EHV charges'!$D:$O,9,FALSE)),"")</f>
        <v/>
      </c>
      <c r="F149" s="91" t="str">
        <f>IFERROR(IF(VLOOKUP($A149,'Annex 2 EHV charges'!$D:$O,10,FALSE)=0,"",VLOOKUP($A149,'Annex 2 EHV charges'!$D:$O,10,FALSE)),"")</f>
        <v/>
      </c>
      <c r="G149" s="92" t="str">
        <f>IFERROR(IF(VLOOKUP($A149,'Annex 2 EHV charges'!$D:$O,11,FALSE)=0,"",VLOOKUP($A149,'Annex 2 EHV charges'!$D:$O,11,FALSE)),"")</f>
        <v/>
      </c>
      <c r="H149" s="92" t="str">
        <f>IFERROR(IF(VLOOKUP($A149,'Annex 2 EHV charges'!$D:$O,12,FALSE)=0,"",VLOOKUP($A149,'Annex 2 EHV charges'!$D:$O,12,FALSE)),"")</f>
        <v/>
      </c>
    </row>
    <row r="150" spans="1:8" ht="12.75" customHeight="1" x14ac:dyDescent="0.25">
      <c r="A150" s="89" t="str">
        <f t="array" ref="A150">IFERROR(INDEX('Annex 2 EHV charges'!$D$11:$D$260, MATCH(0, IF(ISBLANK('Annex 2 EHV charges'!$D$11:$D$260),1, COUNTIF(A$4:$A149, 'Annex 2 EHV charges'!$D$11:$D$260)), 0)),"")</f>
        <v/>
      </c>
      <c r="B150" s="88" t="str">
        <f>IF($A150="","",VLOOKUP($A150,'Annex 2 EHV charges'!$D:$O,2,0))</f>
        <v/>
      </c>
      <c r="C150" s="89" t="str">
        <f>IF($A150="","",VLOOKUP($A150,'Annex 2 EHV charges'!$D:$O,3,0))</f>
        <v/>
      </c>
      <c r="D150" s="88" t="str">
        <f>IF($A150="","",VLOOKUP($A150,'Annex 2 EHV charges'!$D:$O,4,0))</f>
        <v/>
      </c>
      <c r="E150" s="90" t="str">
        <f>IFERROR(IF(VLOOKUP($A150,'Annex 2 EHV charges'!$D:$O,9,FALSE)=0,"",VLOOKUP($A150,'Annex 2 EHV charges'!$D:$O,9,FALSE)),"")</f>
        <v/>
      </c>
      <c r="F150" s="91" t="str">
        <f>IFERROR(IF(VLOOKUP($A150,'Annex 2 EHV charges'!$D:$O,10,FALSE)=0,"",VLOOKUP($A150,'Annex 2 EHV charges'!$D:$O,10,FALSE)),"")</f>
        <v/>
      </c>
      <c r="G150" s="92" t="str">
        <f>IFERROR(IF(VLOOKUP($A150,'Annex 2 EHV charges'!$D:$O,11,FALSE)=0,"",VLOOKUP($A150,'Annex 2 EHV charges'!$D:$O,11,FALSE)),"")</f>
        <v/>
      </c>
      <c r="H150" s="92" t="str">
        <f>IFERROR(IF(VLOOKUP($A150,'Annex 2 EHV charges'!$D:$O,12,FALSE)=0,"",VLOOKUP($A150,'Annex 2 EHV charges'!$D:$O,12,FALSE)),"")</f>
        <v/>
      </c>
    </row>
    <row r="151" spans="1:8" ht="12.75" customHeight="1" x14ac:dyDescent="0.25">
      <c r="A151" s="89" t="str">
        <f t="array" ref="A151">IFERROR(INDEX('Annex 2 EHV charges'!$D$11:$D$260, MATCH(0, IF(ISBLANK('Annex 2 EHV charges'!$D$11:$D$260),1, COUNTIF(A$4:$A150, 'Annex 2 EHV charges'!$D$11:$D$260)), 0)),"")</f>
        <v/>
      </c>
      <c r="B151" s="88" t="str">
        <f>IF($A151="","",VLOOKUP($A151,'Annex 2 EHV charges'!$D:$O,2,0))</f>
        <v/>
      </c>
      <c r="C151" s="89" t="str">
        <f>IF($A151="","",VLOOKUP($A151,'Annex 2 EHV charges'!$D:$O,3,0))</f>
        <v/>
      </c>
      <c r="D151" s="88" t="str">
        <f>IF($A151="","",VLOOKUP($A151,'Annex 2 EHV charges'!$D:$O,4,0))</f>
        <v/>
      </c>
      <c r="E151" s="90" t="str">
        <f>IFERROR(IF(VLOOKUP($A151,'Annex 2 EHV charges'!$D:$O,9,FALSE)=0,"",VLOOKUP($A151,'Annex 2 EHV charges'!$D:$O,9,FALSE)),"")</f>
        <v/>
      </c>
      <c r="F151" s="91" t="str">
        <f>IFERROR(IF(VLOOKUP($A151,'Annex 2 EHV charges'!$D:$O,10,FALSE)=0,"",VLOOKUP($A151,'Annex 2 EHV charges'!$D:$O,10,FALSE)),"")</f>
        <v/>
      </c>
      <c r="G151" s="92" t="str">
        <f>IFERROR(IF(VLOOKUP($A151,'Annex 2 EHV charges'!$D:$O,11,FALSE)=0,"",VLOOKUP($A151,'Annex 2 EHV charges'!$D:$O,11,FALSE)),"")</f>
        <v/>
      </c>
      <c r="H151" s="92" t="str">
        <f>IFERROR(IF(VLOOKUP($A151,'Annex 2 EHV charges'!$D:$O,12,FALSE)=0,"",VLOOKUP($A151,'Annex 2 EHV charges'!$D:$O,12,FALSE)),"")</f>
        <v/>
      </c>
    </row>
    <row r="152" spans="1:8" x14ac:dyDescent="0.25">
      <c r="A152" s="89" t="str">
        <f t="array" ref="A152">IFERROR(INDEX('Annex 2 EHV charges'!$D$11:$D$260, MATCH(0, IF(ISBLANK('Annex 2 EHV charges'!$D$11:$D$260),1, COUNTIF(A$4:$A151, 'Annex 2 EHV charges'!$D$11:$D$260)), 0)),"")</f>
        <v/>
      </c>
      <c r="B152" s="88" t="str">
        <f>IF($A152="","",VLOOKUP($A152,'Annex 2 EHV charges'!$D:$O,2,0))</f>
        <v/>
      </c>
      <c r="C152" s="89" t="str">
        <f>IF($A152="","",VLOOKUP($A152,'Annex 2 EHV charges'!$D:$O,3,0))</f>
        <v/>
      </c>
      <c r="D152" s="88" t="str">
        <f>IF($A152="","",VLOOKUP($A152,'Annex 2 EHV charges'!$D:$O,4,0))</f>
        <v/>
      </c>
      <c r="E152" s="90" t="str">
        <f>IFERROR(IF(VLOOKUP($A152,'Annex 2 EHV charges'!$D:$O,9,FALSE)=0,"",VLOOKUP($A152,'Annex 2 EHV charges'!$D:$O,9,FALSE)),"")</f>
        <v/>
      </c>
      <c r="F152" s="91" t="str">
        <f>IFERROR(IF(VLOOKUP($A152,'Annex 2 EHV charges'!$D:$O,10,FALSE)=0,"",VLOOKUP($A152,'Annex 2 EHV charges'!$D:$O,10,FALSE)),"")</f>
        <v/>
      </c>
      <c r="G152" s="92" t="str">
        <f>IFERROR(IF(VLOOKUP($A152,'Annex 2 EHV charges'!$D:$O,11,FALSE)=0,"",VLOOKUP($A152,'Annex 2 EHV charges'!$D:$O,11,FALSE)),"")</f>
        <v/>
      </c>
      <c r="H152" s="92" t="str">
        <f>IFERROR(IF(VLOOKUP($A152,'Annex 2 EHV charges'!$D:$O,12,FALSE)=0,"",VLOOKUP($A152,'Annex 2 EHV charges'!$D:$O,12,FALSE)),"")</f>
        <v/>
      </c>
    </row>
    <row r="153" spans="1:8" x14ac:dyDescent="0.25">
      <c r="A153" s="89" t="str">
        <f t="array" ref="A153">IFERROR(INDEX('Annex 2 EHV charges'!$D$11:$D$260, MATCH(0, IF(ISBLANK('Annex 2 EHV charges'!$D$11:$D$260),1, COUNTIF(A$4:$A152, 'Annex 2 EHV charges'!$D$11:$D$260)), 0)),"")</f>
        <v/>
      </c>
      <c r="B153" s="88" t="str">
        <f>IF($A153="","",VLOOKUP($A153,'Annex 2 EHV charges'!$D:$O,2,0))</f>
        <v/>
      </c>
      <c r="C153" s="89" t="str">
        <f>IF($A153="","",VLOOKUP($A153,'Annex 2 EHV charges'!$D:$O,3,0))</f>
        <v/>
      </c>
      <c r="D153" s="88" t="str">
        <f>IF($A153="","",VLOOKUP($A153,'Annex 2 EHV charges'!$D:$O,4,0))</f>
        <v/>
      </c>
      <c r="E153" s="90" t="str">
        <f>IFERROR(IF(VLOOKUP($A153,'Annex 2 EHV charges'!$D:$O,9,FALSE)=0,"",VLOOKUP($A153,'Annex 2 EHV charges'!$D:$O,9,FALSE)),"")</f>
        <v/>
      </c>
      <c r="F153" s="91" t="str">
        <f>IFERROR(IF(VLOOKUP($A153,'Annex 2 EHV charges'!$D:$O,10,FALSE)=0,"",VLOOKUP($A153,'Annex 2 EHV charges'!$D:$O,10,FALSE)),"")</f>
        <v/>
      </c>
      <c r="G153" s="92" t="str">
        <f>IFERROR(IF(VLOOKUP($A153,'Annex 2 EHV charges'!$D:$O,11,FALSE)=0,"",VLOOKUP($A153,'Annex 2 EHV charges'!$D:$O,11,FALSE)),"")</f>
        <v/>
      </c>
      <c r="H153" s="92" t="str">
        <f>IFERROR(IF(VLOOKUP($A153,'Annex 2 EHV charges'!$D:$O,12,FALSE)=0,"",VLOOKUP($A153,'Annex 2 EHV charges'!$D:$O,12,FALSE)),"")</f>
        <v/>
      </c>
    </row>
    <row r="154" spans="1:8" x14ac:dyDescent="0.25">
      <c r="A154" s="89" t="str">
        <f t="array" ref="A154">IFERROR(INDEX('Annex 2 EHV charges'!$D$11:$D$260, MATCH(0, IF(ISBLANK('Annex 2 EHV charges'!$D$11:$D$260),1, COUNTIF(A$4:$A153, 'Annex 2 EHV charges'!$D$11:$D$260)), 0)),"")</f>
        <v/>
      </c>
      <c r="B154" s="88" t="str">
        <f>IF($A154="","",VLOOKUP($A154,'Annex 2 EHV charges'!$D:$O,2,0))</f>
        <v/>
      </c>
      <c r="C154" s="89" t="str">
        <f>IF($A154="","",VLOOKUP($A154,'Annex 2 EHV charges'!$D:$O,3,0))</f>
        <v/>
      </c>
      <c r="D154" s="88" t="str">
        <f>IF($A154="","",VLOOKUP($A154,'Annex 2 EHV charges'!$D:$O,4,0))</f>
        <v/>
      </c>
      <c r="E154" s="90" t="str">
        <f>IFERROR(IF(VLOOKUP($A154,'Annex 2 EHV charges'!$D:$O,9,FALSE)=0,"",VLOOKUP($A154,'Annex 2 EHV charges'!$D:$O,9,FALSE)),"")</f>
        <v/>
      </c>
      <c r="F154" s="91" t="str">
        <f>IFERROR(IF(VLOOKUP($A154,'Annex 2 EHV charges'!$D:$O,10,FALSE)=0,"",VLOOKUP($A154,'Annex 2 EHV charges'!$D:$O,10,FALSE)),"")</f>
        <v/>
      </c>
      <c r="G154" s="92" t="str">
        <f>IFERROR(IF(VLOOKUP($A154,'Annex 2 EHV charges'!$D:$O,11,FALSE)=0,"",VLOOKUP($A154,'Annex 2 EHV charges'!$D:$O,11,FALSE)),"")</f>
        <v/>
      </c>
      <c r="H154" s="92" t="str">
        <f>IFERROR(IF(VLOOKUP($A154,'Annex 2 EHV charges'!$D:$O,12,FALSE)=0,"",VLOOKUP($A154,'Annex 2 EHV charges'!$D:$O,12,FALSE)),"")</f>
        <v/>
      </c>
    </row>
    <row r="155" spans="1:8" x14ac:dyDescent="0.25">
      <c r="A155" s="89" t="str">
        <f t="array" ref="A155">IFERROR(INDEX('Annex 2 EHV charges'!$D$11:$D$260, MATCH(0, IF(ISBLANK('Annex 2 EHV charges'!$D$11:$D$260),1, COUNTIF(A$4:$A154, 'Annex 2 EHV charges'!$D$11:$D$260)), 0)),"")</f>
        <v/>
      </c>
      <c r="B155" s="88" t="str">
        <f>IF($A155="","",VLOOKUP($A155,'Annex 2 EHV charges'!$D:$O,2,0))</f>
        <v/>
      </c>
      <c r="C155" s="89" t="str">
        <f>IF($A155="","",VLOOKUP($A155,'Annex 2 EHV charges'!$D:$O,3,0))</f>
        <v/>
      </c>
      <c r="D155" s="88" t="str">
        <f>IF($A155="","",VLOOKUP($A155,'Annex 2 EHV charges'!$D:$O,4,0))</f>
        <v/>
      </c>
      <c r="E155" s="90" t="str">
        <f>IFERROR(IF(VLOOKUP($A155,'Annex 2 EHV charges'!$D:$O,9,FALSE)=0,"",VLOOKUP($A155,'Annex 2 EHV charges'!$D:$O,9,FALSE)),"")</f>
        <v/>
      </c>
      <c r="F155" s="91" t="str">
        <f>IFERROR(IF(VLOOKUP($A155,'Annex 2 EHV charges'!$D:$O,10,FALSE)=0,"",VLOOKUP($A155,'Annex 2 EHV charges'!$D:$O,10,FALSE)),"")</f>
        <v/>
      </c>
      <c r="G155" s="92" t="str">
        <f>IFERROR(IF(VLOOKUP($A155,'Annex 2 EHV charges'!$D:$O,11,FALSE)=0,"",VLOOKUP($A155,'Annex 2 EHV charges'!$D:$O,11,FALSE)),"")</f>
        <v/>
      </c>
      <c r="H155" s="92" t="str">
        <f>IFERROR(IF(VLOOKUP($A155,'Annex 2 EHV charges'!$D:$O,12,FALSE)=0,"",VLOOKUP($A155,'Annex 2 EHV charges'!$D:$O,12,FALSE)),"")</f>
        <v/>
      </c>
    </row>
    <row r="156" spans="1:8" x14ac:dyDescent="0.25">
      <c r="A156" s="89" t="str">
        <f t="array" ref="A156">IFERROR(INDEX('Annex 2 EHV charges'!$D$11:$D$260, MATCH(0, IF(ISBLANK('Annex 2 EHV charges'!$D$11:$D$260),1, COUNTIF(A$4:$A155, 'Annex 2 EHV charges'!$D$11:$D$260)), 0)),"")</f>
        <v/>
      </c>
      <c r="B156" s="88" t="str">
        <f>IF($A156="","",VLOOKUP($A156,'Annex 2 EHV charges'!$D:$O,2,0))</f>
        <v/>
      </c>
      <c r="C156" s="89" t="str">
        <f>IF($A156="","",VLOOKUP($A156,'Annex 2 EHV charges'!$D:$O,3,0))</f>
        <v/>
      </c>
      <c r="D156" s="88" t="str">
        <f>IF($A156="","",VLOOKUP($A156,'Annex 2 EHV charges'!$D:$O,4,0))</f>
        <v/>
      </c>
      <c r="E156" s="90" t="str">
        <f>IFERROR(IF(VLOOKUP($A156,'Annex 2 EHV charges'!$D:$O,9,FALSE)=0,"",VLOOKUP($A156,'Annex 2 EHV charges'!$D:$O,9,FALSE)),"")</f>
        <v/>
      </c>
      <c r="F156" s="91" t="str">
        <f>IFERROR(IF(VLOOKUP($A156,'Annex 2 EHV charges'!$D:$O,10,FALSE)=0,"",VLOOKUP($A156,'Annex 2 EHV charges'!$D:$O,10,FALSE)),"")</f>
        <v/>
      </c>
      <c r="G156" s="92" t="str">
        <f>IFERROR(IF(VLOOKUP($A156,'Annex 2 EHV charges'!$D:$O,11,FALSE)=0,"",VLOOKUP($A156,'Annex 2 EHV charges'!$D:$O,11,FALSE)),"")</f>
        <v/>
      </c>
      <c r="H156" s="92" t="str">
        <f>IFERROR(IF(VLOOKUP($A156,'Annex 2 EHV charges'!$D:$O,12,FALSE)=0,"",VLOOKUP($A156,'Annex 2 EHV charges'!$D:$O,12,FALSE)),"")</f>
        <v/>
      </c>
    </row>
    <row r="157" spans="1:8" x14ac:dyDescent="0.25">
      <c r="A157" s="89" t="str">
        <f t="array" ref="A157">IFERROR(INDEX('Annex 2 EHV charges'!$D$11:$D$260, MATCH(0, IF(ISBLANK('Annex 2 EHV charges'!$D$11:$D$260),1, COUNTIF(A$4:$A156, 'Annex 2 EHV charges'!$D$11:$D$260)), 0)),"")</f>
        <v/>
      </c>
      <c r="B157" s="88" t="str">
        <f>IF($A157="","",VLOOKUP($A157,'Annex 2 EHV charges'!$D:$O,2,0))</f>
        <v/>
      </c>
      <c r="C157" s="89" t="str">
        <f>IF($A157="","",VLOOKUP($A157,'Annex 2 EHV charges'!$D:$O,3,0))</f>
        <v/>
      </c>
      <c r="D157" s="88" t="str">
        <f>IF($A157="","",VLOOKUP($A157,'Annex 2 EHV charges'!$D:$O,4,0))</f>
        <v/>
      </c>
      <c r="E157" s="90" t="str">
        <f>IFERROR(IF(VLOOKUP($A157,'Annex 2 EHV charges'!$D:$O,9,FALSE)=0,"",VLOOKUP($A157,'Annex 2 EHV charges'!$D:$O,9,FALSE)),"")</f>
        <v/>
      </c>
      <c r="F157" s="91" t="str">
        <f>IFERROR(IF(VLOOKUP($A157,'Annex 2 EHV charges'!$D:$O,10,FALSE)=0,"",VLOOKUP($A157,'Annex 2 EHV charges'!$D:$O,10,FALSE)),"")</f>
        <v/>
      </c>
      <c r="G157" s="92" t="str">
        <f>IFERROR(IF(VLOOKUP($A157,'Annex 2 EHV charges'!$D:$O,11,FALSE)=0,"",VLOOKUP($A157,'Annex 2 EHV charges'!$D:$O,11,FALSE)),"")</f>
        <v/>
      </c>
      <c r="H157" s="92" t="str">
        <f>IFERROR(IF(VLOOKUP($A157,'Annex 2 EHV charges'!$D:$O,12,FALSE)=0,"",VLOOKUP($A157,'Annex 2 EHV charges'!$D:$O,12,FALSE)),"")</f>
        <v/>
      </c>
    </row>
    <row r="158" spans="1:8" x14ac:dyDescent="0.25">
      <c r="A158" s="89" t="str">
        <f t="array" ref="A158">IFERROR(INDEX('Annex 2 EHV charges'!$D$11:$D$260, MATCH(0, IF(ISBLANK('Annex 2 EHV charges'!$D$11:$D$260),1, COUNTIF(A$4:$A157, 'Annex 2 EHV charges'!$D$11:$D$260)), 0)),"")</f>
        <v/>
      </c>
      <c r="B158" s="88" t="str">
        <f>IF($A158="","",VLOOKUP($A158,'Annex 2 EHV charges'!$D:$O,2,0))</f>
        <v/>
      </c>
      <c r="C158" s="89" t="str">
        <f>IF($A158="","",VLOOKUP($A158,'Annex 2 EHV charges'!$D:$O,3,0))</f>
        <v/>
      </c>
      <c r="D158" s="88" t="str">
        <f>IF($A158="","",VLOOKUP($A158,'Annex 2 EHV charges'!$D:$O,4,0))</f>
        <v/>
      </c>
      <c r="E158" s="90" t="str">
        <f>IFERROR(IF(VLOOKUP($A158,'Annex 2 EHV charges'!$D:$O,9,FALSE)=0,"",VLOOKUP($A158,'Annex 2 EHV charges'!$D:$O,9,FALSE)),"")</f>
        <v/>
      </c>
      <c r="F158" s="91" t="str">
        <f>IFERROR(IF(VLOOKUP($A158,'Annex 2 EHV charges'!$D:$O,10,FALSE)=0,"",VLOOKUP($A158,'Annex 2 EHV charges'!$D:$O,10,FALSE)),"")</f>
        <v/>
      </c>
      <c r="G158" s="92" t="str">
        <f>IFERROR(IF(VLOOKUP($A158,'Annex 2 EHV charges'!$D:$O,11,FALSE)=0,"",VLOOKUP($A158,'Annex 2 EHV charges'!$D:$O,11,FALSE)),"")</f>
        <v/>
      </c>
      <c r="H158" s="92" t="str">
        <f>IFERROR(IF(VLOOKUP($A158,'Annex 2 EHV charges'!$D:$O,12,FALSE)=0,"",VLOOKUP($A158,'Annex 2 EHV charges'!$D:$O,12,FALSE)),"")</f>
        <v/>
      </c>
    </row>
    <row r="159" spans="1:8" x14ac:dyDescent="0.25">
      <c r="A159" s="89" t="str">
        <f t="array" ref="A159">IFERROR(INDEX('Annex 2 EHV charges'!$D$11:$D$260, MATCH(0, IF(ISBLANK('Annex 2 EHV charges'!$D$11:$D$260),1, COUNTIF(A$4:$A158, 'Annex 2 EHV charges'!$D$11:$D$260)), 0)),"")</f>
        <v/>
      </c>
      <c r="B159" s="88" t="str">
        <f>IF($A159="","",VLOOKUP($A159,'Annex 2 EHV charges'!$D:$O,2,0))</f>
        <v/>
      </c>
      <c r="C159" s="89" t="str">
        <f>IF($A159="","",VLOOKUP($A159,'Annex 2 EHV charges'!$D:$O,3,0))</f>
        <v/>
      </c>
      <c r="D159" s="88" t="str">
        <f>IF($A159="","",VLOOKUP($A159,'Annex 2 EHV charges'!$D:$O,4,0))</f>
        <v/>
      </c>
      <c r="E159" s="90" t="str">
        <f>IFERROR(IF(VLOOKUP($A159,'Annex 2 EHV charges'!$D:$O,9,FALSE)=0,"",VLOOKUP($A159,'Annex 2 EHV charges'!$D:$O,9,FALSE)),"")</f>
        <v/>
      </c>
      <c r="F159" s="91" t="str">
        <f>IFERROR(IF(VLOOKUP($A159,'Annex 2 EHV charges'!$D:$O,10,FALSE)=0,"",VLOOKUP($A159,'Annex 2 EHV charges'!$D:$O,10,FALSE)),"")</f>
        <v/>
      </c>
      <c r="G159" s="92" t="str">
        <f>IFERROR(IF(VLOOKUP($A159,'Annex 2 EHV charges'!$D:$O,11,FALSE)=0,"",VLOOKUP($A159,'Annex 2 EHV charges'!$D:$O,11,FALSE)),"")</f>
        <v/>
      </c>
      <c r="H159" s="92" t="str">
        <f>IFERROR(IF(VLOOKUP($A159,'Annex 2 EHV charges'!$D:$O,12,FALSE)=0,"",VLOOKUP($A159,'Annex 2 EHV charges'!$D:$O,12,FALSE)),"")</f>
        <v/>
      </c>
    </row>
    <row r="160" spans="1:8" x14ac:dyDescent="0.25">
      <c r="A160" s="89" t="str">
        <f t="array" ref="A160">IFERROR(INDEX('Annex 2 EHV charges'!$D$11:$D$260, MATCH(0, IF(ISBLANK('Annex 2 EHV charges'!$D$11:$D$260),1, COUNTIF(A$4:$A159, 'Annex 2 EHV charges'!$D$11:$D$260)), 0)),"")</f>
        <v/>
      </c>
      <c r="B160" s="88" t="str">
        <f>IF($A160="","",VLOOKUP($A160,'Annex 2 EHV charges'!$D:$O,2,0))</f>
        <v/>
      </c>
      <c r="C160" s="89" t="str">
        <f>IF($A160="","",VLOOKUP($A160,'Annex 2 EHV charges'!$D:$O,3,0))</f>
        <v/>
      </c>
      <c r="D160" s="88" t="str">
        <f>IF($A160="","",VLOOKUP($A160,'Annex 2 EHV charges'!$D:$O,4,0))</f>
        <v/>
      </c>
      <c r="E160" s="90" t="str">
        <f>IFERROR(IF(VLOOKUP($A160,'Annex 2 EHV charges'!$D:$O,9,FALSE)=0,"",VLOOKUP($A160,'Annex 2 EHV charges'!$D:$O,9,FALSE)),"")</f>
        <v/>
      </c>
      <c r="F160" s="91" t="str">
        <f>IFERROR(IF(VLOOKUP($A160,'Annex 2 EHV charges'!$D:$O,10,FALSE)=0,"",VLOOKUP($A160,'Annex 2 EHV charges'!$D:$O,10,FALSE)),"")</f>
        <v/>
      </c>
      <c r="G160" s="92" t="str">
        <f>IFERROR(IF(VLOOKUP($A160,'Annex 2 EHV charges'!$D:$O,11,FALSE)=0,"",VLOOKUP($A160,'Annex 2 EHV charges'!$D:$O,11,FALSE)),"")</f>
        <v/>
      </c>
      <c r="H160" s="92" t="str">
        <f>IFERROR(IF(VLOOKUP($A160,'Annex 2 EHV charges'!$D:$O,12,FALSE)=0,"",VLOOKUP($A160,'Annex 2 EHV charges'!$D:$O,12,FALSE)),"")</f>
        <v/>
      </c>
    </row>
    <row r="161" spans="1:8" x14ac:dyDescent="0.25">
      <c r="A161" s="89" t="str">
        <f t="array" ref="A161">IFERROR(INDEX('Annex 2 EHV charges'!$D$11:$D$260, MATCH(0, IF(ISBLANK('Annex 2 EHV charges'!$D$11:$D$260),1, COUNTIF(A$4:$A160, 'Annex 2 EHV charges'!$D$11:$D$260)), 0)),"")</f>
        <v/>
      </c>
      <c r="B161" s="88" t="str">
        <f>IF($A161="","",VLOOKUP($A161,'Annex 2 EHV charges'!$D:$O,2,0))</f>
        <v/>
      </c>
      <c r="C161" s="89" t="str">
        <f>IF($A161="","",VLOOKUP($A161,'Annex 2 EHV charges'!$D:$O,3,0))</f>
        <v/>
      </c>
      <c r="D161" s="88" t="str">
        <f>IF($A161="","",VLOOKUP($A161,'Annex 2 EHV charges'!$D:$O,4,0))</f>
        <v/>
      </c>
      <c r="E161" s="90" t="str">
        <f>IFERROR(IF(VLOOKUP($A161,'Annex 2 EHV charges'!$D:$O,9,FALSE)=0,"",VLOOKUP($A161,'Annex 2 EHV charges'!$D:$O,9,FALSE)),"")</f>
        <v/>
      </c>
      <c r="F161" s="91" t="str">
        <f>IFERROR(IF(VLOOKUP($A161,'Annex 2 EHV charges'!$D:$O,10,FALSE)=0,"",VLOOKUP($A161,'Annex 2 EHV charges'!$D:$O,10,FALSE)),"")</f>
        <v/>
      </c>
      <c r="G161" s="92" t="str">
        <f>IFERROR(IF(VLOOKUP($A161,'Annex 2 EHV charges'!$D:$O,11,FALSE)=0,"",VLOOKUP($A161,'Annex 2 EHV charges'!$D:$O,11,FALSE)),"")</f>
        <v/>
      </c>
      <c r="H161" s="92" t="str">
        <f>IFERROR(IF(VLOOKUP($A161,'Annex 2 EHV charges'!$D:$O,12,FALSE)=0,"",VLOOKUP($A161,'Annex 2 EHV charges'!$D:$O,12,FALSE)),"")</f>
        <v/>
      </c>
    </row>
    <row r="162" spans="1:8" x14ac:dyDescent="0.25">
      <c r="A162" s="89" t="str">
        <f t="array" ref="A162">IFERROR(INDEX('Annex 2 EHV charges'!$D$11:$D$260, MATCH(0, IF(ISBLANK('Annex 2 EHV charges'!$D$11:$D$260),1, COUNTIF(A$4:$A161, 'Annex 2 EHV charges'!$D$11:$D$260)), 0)),"")</f>
        <v/>
      </c>
      <c r="B162" s="88" t="str">
        <f>IF($A162="","",VLOOKUP($A162,'Annex 2 EHV charges'!$D:$O,2,0))</f>
        <v/>
      </c>
      <c r="C162" s="89" t="str">
        <f>IF($A162="","",VLOOKUP($A162,'Annex 2 EHV charges'!$D:$O,3,0))</f>
        <v/>
      </c>
      <c r="D162" s="88" t="str">
        <f>IF($A162="","",VLOOKUP($A162,'Annex 2 EHV charges'!$D:$O,4,0))</f>
        <v/>
      </c>
      <c r="E162" s="90" t="str">
        <f>IFERROR(IF(VLOOKUP($A162,'Annex 2 EHV charges'!$D:$O,9,FALSE)=0,"",VLOOKUP($A162,'Annex 2 EHV charges'!$D:$O,9,FALSE)),"")</f>
        <v/>
      </c>
      <c r="F162" s="91" t="str">
        <f>IFERROR(IF(VLOOKUP($A162,'Annex 2 EHV charges'!$D:$O,10,FALSE)=0,"",VLOOKUP($A162,'Annex 2 EHV charges'!$D:$O,10,FALSE)),"")</f>
        <v/>
      </c>
      <c r="G162" s="92" t="str">
        <f>IFERROR(IF(VLOOKUP($A162,'Annex 2 EHV charges'!$D:$O,11,FALSE)=0,"",VLOOKUP($A162,'Annex 2 EHV charges'!$D:$O,11,FALSE)),"")</f>
        <v/>
      </c>
      <c r="H162" s="92" t="str">
        <f>IFERROR(IF(VLOOKUP($A162,'Annex 2 EHV charges'!$D:$O,12,FALSE)=0,"",VLOOKUP($A162,'Annex 2 EHV charges'!$D:$O,12,FALSE)),"")</f>
        <v/>
      </c>
    </row>
    <row r="163" spans="1:8" x14ac:dyDescent="0.25">
      <c r="A163" s="89" t="str">
        <f t="array" ref="A163">IFERROR(INDEX('Annex 2 EHV charges'!$D$11:$D$260, MATCH(0, IF(ISBLANK('Annex 2 EHV charges'!$D$11:$D$260),1, COUNTIF(A$4:$A162, 'Annex 2 EHV charges'!$D$11:$D$260)), 0)),"")</f>
        <v/>
      </c>
      <c r="B163" s="88" t="str">
        <f>IF($A163="","",VLOOKUP($A163,'Annex 2 EHV charges'!$D:$O,2,0))</f>
        <v/>
      </c>
      <c r="C163" s="89" t="str">
        <f>IF($A163="","",VLOOKUP($A163,'Annex 2 EHV charges'!$D:$O,3,0))</f>
        <v/>
      </c>
      <c r="D163" s="88" t="str">
        <f>IF($A163="","",VLOOKUP($A163,'Annex 2 EHV charges'!$D:$O,4,0))</f>
        <v/>
      </c>
      <c r="E163" s="90" t="str">
        <f>IFERROR(IF(VLOOKUP($A163,'Annex 2 EHV charges'!$D:$O,9,FALSE)=0,"",VLOOKUP($A163,'Annex 2 EHV charges'!$D:$O,9,FALSE)),"")</f>
        <v/>
      </c>
      <c r="F163" s="91" t="str">
        <f>IFERROR(IF(VLOOKUP($A163,'Annex 2 EHV charges'!$D:$O,10,FALSE)=0,"",VLOOKUP($A163,'Annex 2 EHV charges'!$D:$O,10,FALSE)),"")</f>
        <v/>
      </c>
      <c r="G163" s="92" t="str">
        <f>IFERROR(IF(VLOOKUP($A163,'Annex 2 EHV charges'!$D:$O,11,FALSE)=0,"",VLOOKUP($A163,'Annex 2 EHV charges'!$D:$O,11,FALSE)),"")</f>
        <v/>
      </c>
      <c r="H163" s="92" t="str">
        <f>IFERROR(IF(VLOOKUP($A163,'Annex 2 EHV charges'!$D:$O,12,FALSE)=0,"",VLOOKUP($A163,'Annex 2 EHV charges'!$D:$O,12,FALSE)),"")</f>
        <v/>
      </c>
    </row>
    <row r="164" spans="1:8" x14ac:dyDescent="0.25">
      <c r="A164" s="89" t="str">
        <f t="array" ref="A164">IFERROR(INDEX('Annex 2 EHV charges'!$D$11:$D$260, MATCH(0, IF(ISBLANK('Annex 2 EHV charges'!$D$11:$D$260),1, COUNTIF(A$4:$A163, 'Annex 2 EHV charges'!$D$11:$D$260)), 0)),"")</f>
        <v/>
      </c>
      <c r="B164" s="88" t="str">
        <f>IF($A164="","",VLOOKUP($A164,'Annex 2 EHV charges'!$D:$O,2,0))</f>
        <v/>
      </c>
      <c r="C164" s="89" t="str">
        <f>IF($A164="","",VLOOKUP($A164,'Annex 2 EHV charges'!$D:$O,3,0))</f>
        <v/>
      </c>
      <c r="D164" s="88" t="str">
        <f>IF($A164="","",VLOOKUP($A164,'Annex 2 EHV charges'!$D:$O,4,0))</f>
        <v/>
      </c>
      <c r="E164" s="90" t="str">
        <f>IFERROR(IF(VLOOKUP($A164,'Annex 2 EHV charges'!$D:$O,9,FALSE)=0,"",VLOOKUP($A164,'Annex 2 EHV charges'!$D:$O,9,FALSE)),"")</f>
        <v/>
      </c>
      <c r="F164" s="91" t="str">
        <f>IFERROR(IF(VLOOKUP($A164,'Annex 2 EHV charges'!$D:$O,10,FALSE)=0,"",VLOOKUP($A164,'Annex 2 EHV charges'!$D:$O,10,FALSE)),"")</f>
        <v/>
      </c>
      <c r="G164" s="92" t="str">
        <f>IFERROR(IF(VLOOKUP($A164,'Annex 2 EHV charges'!$D:$O,11,FALSE)=0,"",VLOOKUP($A164,'Annex 2 EHV charges'!$D:$O,11,FALSE)),"")</f>
        <v/>
      </c>
      <c r="H164" s="92" t="str">
        <f>IFERROR(IF(VLOOKUP($A164,'Annex 2 EHV charges'!$D:$O,12,FALSE)=0,"",VLOOKUP($A164,'Annex 2 EHV charges'!$D:$O,12,FALSE)),"")</f>
        <v/>
      </c>
    </row>
    <row r="165" spans="1:8" x14ac:dyDescent="0.25">
      <c r="A165" s="89" t="str">
        <f t="array" ref="A165">IFERROR(INDEX('Annex 2 EHV charges'!$D$11:$D$260, MATCH(0, IF(ISBLANK('Annex 2 EHV charges'!$D$11:$D$260),1, COUNTIF(A$4:$A164, 'Annex 2 EHV charges'!$D$11:$D$260)), 0)),"")</f>
        <v/>
      </c>
      <c r="B165" s="88" t="str">
        <f>IF($A165="","",VLOOKUP($A165,'Annex 2 EHV charges'!$D:$O,2,0))</f>
        <v/>
      </c>
      <c r="C165" s="89" t="str">
        <f>IF($A165="","",VLOOKUP($A165,'Annex 2 EHV charges'!$D:$O,3,0))</f>
        <v/>
      </c>
      <c r="D165" s="88" t="str">
        <f>IF($A165="","",VLOOKUP($A165,'Annex 2 EHV charges'!$D:$O,4,0))</f>
        <v/>
      </c>
      <c r="E165" s="90" t="str">
        <f>IFERROR(IF(VLOOKUP($A165,'Annex 2 EHV charges'!$D:$O,9,FALSE)=0,"",VLOOKUP($A165,'Annex 2 EHV charges'!$D:$O,9,FALSE)),"")</f>
        <v/>
      </c>
      <c r="F165" s="91" t="str">
        <f>IFERROR(IF(VLOOKUP($A165,'Annex 2 EHV charges'!$D:$O,10,FALSE)=0,"",VLOOKUP($A165,'Annex 2 EHV charges'!$D:$O,10,FALSE)),"")</f>
        <v/>
      </c>
      <c r="G165" s="92" t="str">
        <f>IFERROR(IF(VLOOKUP($A165,'Annex 2 EHV charges'!$D:$O,11,FALSE)=0,"",VLOOKUP($A165,'Annex 2 EHV charges'!$D:$O,11,FALSE)),"")</f>
        <v/>
      </c>
      <c r="H165" s="92" t="str">
        <f>IFERROR(IF(VLOOKUP($A165,'Annex 2 EHV charges'!$D:$O,12,FALSE)=0,"",VLOOKUP($A165,'Annex 2 EHV charges'!$D:$O,12,FALSE)),"")</f>
        <v/>
      </c>
    </row>
    <row r="166" spans="1:8" x14ac:dyDescent="0.25">
      <c r="A166" s="89" t="str">
        <f t="array" ref="A166">IFERROR(INDEX('Annex 2 EHV charges'!$D$11:$D$260, MATCH(0, IF(ISBLANK('Annex 2 EHV charges'!$D$11:$D$260),1, COUNTIF(A$4:$A165, 'Annex 2 EHV charges'!$D$11:$D$260)), 0)),"")</f>
        <v/>
      </c>
      <c r="B166" s="88" t="str">
        <f>IF($A166="","",VLOOKUP($A166,'Annex 2 EHV charges'!$D:$O,2,0))</f>
        <v/>
      </c>
      <c r="C166" s="89" t="str">
        <f>IF($A166="","",VLOOKUP($A166,'Annex 2 EHV charges'!$D:$O,3,0))</f>
        <v/>
      </c>
      <c r="D166" s="88" t="str">
        <f>IF($A166="","",VLOOKUP($A166,'Annex 2 EHV charges'!$D:$O,4,0))</f>
        <v/>
      </c>
      <c r="E166" s="90" t="str">
        <f>IFERROR(IF(VLOOKUP($A166,'Annex 2 EHV charges'!$D:$O,9,FALSE)=0,"",VLOOKUP($A166,'Annex 2 EHV charges'!$D:$O,9,FALSE)),"")</f>
        <v/>
      </c>
      <c r="F166" s="91" t="str">
        <f>IFERROR(IF(VLOOKUP($A166,'Annex 2 EHV charges'!$D:$O,10,FALSE)=0,"",VLOOKUP($A166,'Annex 2 EHV charges'!$D:$O,10,FALSE)),"")</f>
        <v/>
      </c>
      <c r="G166" s="92" t="str">
        <f>IFERROR(IF(VLOOKUP($A166,'Annex 2 EHV charges'!$D:$O,11,FALSE)=0,"",VLOOKUP($A166,'Annex 2 EHV charges'!$D:$O,11,FALSE)),"")</f>
        <v/>
      </c>
      <c r="H166" s="92" t="str">
        <f>IFERROR(IF(VLOOKUP($A166,'Annex 2 EHV charges'!$D:$O,12,FALSE)=0,"",VLOOKUP($A166,'Annex 2 EHV charges'!$D:$O,12,FALSE)),"")</f>
        <v/>
      </c>
    </row>
    <row r="167" spans="1:8" x14ac:dyDescent="0.25">
      <c r="A167" s="89" t="str">
        <f t="array" ref="A167">IFERROR(INDEX('Annex 2 EHV charges'!$D$11:$D$260, MATCH(0, IF(ISBLANK('Annex 2 EHV charges'!$D$11:$D$260),1, COUNTIF(A$4:$A166, 'Annex 2 EHV charges'!$D$11:$D$260)), 0)),"")</f>
        <v/>
      </c>
      <c r="B167" s="88" t="str">
        <f>IF($A167="","",VLOOKUP($A167,'Annex 2 EHV charges'!$D:$O,2,0))</f>
        <v/>
      </c>
      <c r="C167" s="89" t="str">
        <f>IF($A167="","",VLOOKUP($A167,'Annex 2 EHV charges'!$D:$O,3,0))</f>
        <v/>
      </c>
      <c r="D167" s="88" t="str">
        <f>IF($A167="","",VLOOKUP($A167,'Annex 2 EHV charges'!$D:$O,4,0))</f>
        <v/>
      </c>
      <c r="E167" s="90" t="str">
        <f>IFERROR(IF(VLOOKUP($A167,'Annex 2 EHV charges'!$D:$O,9,FALSE)=0,"",VLOOKUP($A167,'Annex 2 EHV charges'!$D:$O,9,FALSE)),"")</f>
        <v/>
      </c>
      <c r="F167" s="91" t="str">
        <f>IFERROR(IF(VLOOKUP($A167,'Annex 2 EHV charges'!$D:$O,10,FALSE)=0,"",VLOOKUP($A167,'Annex 2 EHV charges'!$D:$O,10,FALSE)),"")</f>
        <v/>
      </c>
      <c r="G167" s="92" t="str">
        <f>IFERROR(IF(VLOOKUP($A167,'Annex 2 EHV charges'!$D:$O,11,FALSE)=0,"",VLOOKUP($A167,'Annex 2 EHV charges'!$D:$O,11,FALSE)),"")</f>
        <v/>
      </c>
      <c r="H167" s="92" t="str">
        <f>IFERROR(IF(VLOOKUP($A167,'Annex 2 EHV charges'!$D:$O,12,FALSE)=0,"",VLOOKUP($A167,'Annex 2 EHV charges'!$D:$O,12,FALSE)),"")</f>
        <v/>
      </c>
    </row>
    <row r="168" spans="1:8" x14ac:dyDescent="0.25">
      <c r="A168" s="89" t="str">
        <f t="array" ref="A168">IFERROR(INDEX('Annex 2 EHV charges'!$D$11:$D$260, MATCH(0, IF(ISBLANK('Annex 2 EHV charges'!$D$11:$D$260),1, COUNTIF(A$4:$A167, 'Annex 2 EHV charges'!$D$11:$D$260)), 0)),"")</f>
        <v/>
      </c>
      <c r="B168" s="88" t="str">
        <f>IF($A168="","",VLOOKUP($A168,'Annex 2 EHV charges'!$D:$O,2,0))</f>
        <v/>
      </c>
      <c r="C168" s="89" t="str">
        <f>IF($A168="","",VLOOKUP($A168,'Annex 2 EHV charges'!$D:$O,3,0))</f>
        <v/>
      </c>
      <c r="D168" s="88" t="str">
        <f>IF($A168="","",VLOOKUP($A168,'Annex 2 EHV charges'!$D:$O,4,0))</f>
        <v/>
      </c>
      <c r="E168" s="90" t="str">
        <f>IFERROR(IF(VLOOKUP($A168,'Annex 2 EHV charges'!$D:$O,9,FALSE)=0,"",VLOOKUP($A168,'Annex 2 EHV charges'!$D:$O,9,FALSE)),"")</f>
        <v/>
      </c>
      <c r="F168" s="91" t="str">
        <f>IFERROR(IF(VLOOKUP($A168,'Annex 2 EHV charges'!$D:$O,10,FALSE)=0,"",VLOOKUP($A168,'Annex 2 EHV charges'!$D:$O,10,FALSE)),"")</f>
        <v/>
      </c>
      <c r="G168" s="92" t="str">
        <f>IFERROR(IF(VLOOKUP($A168,'Annex 2 EHV charges'!$D:$O,11,FALSE)=0,"",VLOOKUP($A168,'Annex 2 EHV charges'!$D:$O,11,FALSE)),"")</f>
        <v/>
      </c>
      <c r="H168" s="92" t="str">
        <f>IFERROR(IF(VLOOKUP($A168,'Annex 2 EHV charges'!$D:$O,12,FALSE)=0,"",VLOOKUP($A168,'Annex 2 EHV charges'!$D:$O,12,FALSE)),"")</f>
        <v/>
      </c>
    </row>
    <row r="169" spans="1:8" x14ac:dyDescent="0.25">
      <c r="A169" s="89" t="str">
        <f t="array" ref="A169">IFERROR(INDEX('Annex 2 EHV charges'!$D$11:$D$260, MATCH(0, IF(ISBLANK('Annex 2 EHV charges'!$D$11:$D$260),1, COUNTIF(A$4:$A168, 'Annex 2 EHV charges'!$D$11:$D$260)), 0)),"")</f>
        <v/>
      </c>
      <c r="B169" s="88" t="str">
        <f>IF($A169="","",VLOOKUP($A169,'Annex 2 EHV charges'!$D:$O,2,0))</f>
        <v/>
      </c>
      <c r="C169" s="89" t="str">
        <f>IF($A169="","",VLOOKUP($A169,'Annex 2 EHV charges'!$D:$O,3,0))</f>
        <v/>
      </c>
      <c r="D169" s="88" t="str">
        <f>IF($A169="","",VLOOKUP($A169,'Annex 2 EHV charges'!$D:$O,4,0))</f>
        <v/>
      </c>
      <c r="E169" s="90" t="str">
        <f>IFERROR(IF(VLOOKUP($A169,'Annex 2 EHV charges'!$D:$O,9,FALSE)=0,"",VLOOKUP($A169,'Annex 2 EHV charges'!$D:$O,9,FALSE)),"")</f>
        <v/>
      </c>
      <c r="F169" s="91" t="str">
        <f>IFERROR(IF(VLOOKUP($A169,'Annex 2 EHV charges'!$D:$O,10,FALSE)=0,"",VLOOKUP($A169,'Annex 2 EHV charges'!$D:$O,10,FALSE)),"")</f>
        <v/>
      </c>
      <c r="G169" s="92" t="str">
        <f>IFERROR(IF(VLOOKUP($A169,'Annex 2 EHV charges'!$D:$O,11,FALSE)=0,"",VLOOKUP($A169,'Annex 2 EHV charges'!$D:$O,11,FALSE)),"")</f>
        <v/>
      </c>
      <c r="H169" s="92" t="str">
        <f>IFERROR(IF(VLOOKUP($A169,'Annex 2 EHV charges'!$D:$O,12,FALSE)=0,"",VLOOKUP($A169,'Annex 2 EHV charges'!$D:$O,12,FALSE)),"")</f>
        <v/>
      </c>
    </row>
    <row r="170" spans="1:8" x14ac:dyDescent="0.25">
      <c r="A170" s="89" t="str">
        <f t="array" ref="A170">IFERROR(INDEX('Annex 2 EHV charges'!$D$11:$D$260, MATCH(0, IF(ISBLANK('Annex 2 EHV charges'!$D$11:$D$260),1, COUNTIF(A$4:$A169, 'Annex 2 EHV charges'!$D$11:$D$260)), 0)),"")</f>
        <v/>
      </c>
      <c r="B170" s="88" t="str">
        <f>IF($A170="","",VLOOKUP($A170,'Annex 2 EHV charges'!$D:$O,2,0))</f>
        <v/>
      </c>
      <c r="C170" s="89" t="str">
        <f>IF($A170="","",VLOOKUP($A170,'Annex 2 EHV charges'!$D:$O,3,0))</f>
        <v/>
      </c>
      <c r="D170" s="88" t="str">
        <f>IF($A170="","",VLOOKUP($A170,'Annex 2 EHV charges'!$D:$O,4,0))</f>
        <v/>
      </c>
      <c r="E170" s="90" t="str">
        <f>IFERROR(IF(VLOOKUP($A170,'Annex 2 EHV charges'!$D:$O,9,FALSE)=0,"",VLOOKUP($A170,'Annex 2 EHV charges'!$D:$O,9,FALSE)),"")</f>
        <v/>
      </c>
      <c r="F170" s="91" t="str">
        <f>IFERROR(IF(VLOOKUP($A170,'Annex 2 EHV charges'!$D:$O,10,FALSE)=0,"",VLOOKUP($A170,'Annex 2 EHV charges'!$D:$O,10,FALSE)),"")</f>
        <v/>
      </c>
      <c r="G170" s="92" t="str">
        <f>IFERROR(IF(VLOOKUP($A170,'Annex 2 EHV charges'!$D:$O,11,FALSE)=0,"",VLOOKUP($A170,'Annex 2 EHV charges'!$D:$O,11,FALSE)),"")</f>
        <v/>
      </c>
      <c r="H170" s="92" t="str">
        <f>IFERROR(IF(VLOOKUP($A170,'Annex 2 EHV charges'!$D:$O,12,FALSE)=0,"",VLOOKUP($A170,'Annex 2 EHV charges'!$D:$O,12,FALSE)),"")</f>
        <v/>
      </c>
    </row>
    <row r="171" spans="1:8" x14ac:dyDescent="0.25">
      <c r="A171" s="89" t="str">
        <f t="array" ref="A171">IFERROR(INDEX('Annex 2 EHV charges'!$D$11:$D$260, MATCH(0, IF(ISBLANK('Annex 2 EHV charges'!$D$11:$D$260),1, COUNTIF(A$4:$A170, 'Annex 2 EHV charges'!$D$11:$D$260)), 0)),"")</f>
        <v/>
      </c>
      <c r="B171" s="88" t="str">
        <f>IF($A171="","",VLOOKUP($A171,'Annex 2 EHV charges'!$D:$O,2,0))</f>
        <v/>
      </c>
      <c r="C171" s="89" t="str">
        <f>IF($A171="","",VLOOKUP($A171,'Annex 2 EHV charges'!$D:$O,3,0))</f>
        <v/>
      </c>
      <c r="D171" s="88" t="str">
        <f>IF($A171="","",VLOOKUP($A171,'Annex 2 EHV charges'!$D:$O,4,0))</f>
        <v/>
      </c>
      <c r="E171" s="90" t="str">
        <f>IFERROR(IF(VLOOKUP($A171,'Annex 2 EHV charges'!$D:$O,9,FALSE)=0,"",VLOOKUP($A171,'Annex 2 EHV charges'!$D:$O,9,FALSE)),"")</f>
        <v/>
      </c>
      <c r="F171" s="91" t="str">
        <f>IFERROR(IF(VLOOKUP($A171,'Annex 2 EHV charges'!$D:$O,10,FALSE)=0,"",VLOOKUP($A171,'Annex 2 EHV charges'!$D:$O,10,FALSE)),"")</f>
        <v/>
      </c>
      <c r="G171" s="92" t="str">
        <f>IFERROR(IF(VLOOKUP($A171,'Annex 2 EHV charges'!$D:$O,11,FALSE)=0,"",VLOOKUP($A171,'Annex 2 EHV charges'!$D:$O,11,FALSE)),"")</f>
        <v/>
      </c>
      <c r="H171" s="92" t="str">
        <f>IFERROR(IF(VLOOKUP($A171,'Annex 2 EHV charges'!$D:$O,12,FALSE)=0,"",VLOOKUP($A171,'Annex 2 EHV charges'!$D:$O,12,FALSE)),"")</f>
        <v/>
      </c>
    </row>
    <row r="172" spans="1:8" x14ac:dyDescent="0.25">
      <c r="A172" s="89" t="str">
        <f t="array" ref="A172">IFERROR(INDEX('Annex 2 EHV charges'!$D$11:$D$260, MATCH(0, IF(ISBLANK('Annex 2 EHV charges'!$D$11:$D$260),1, COUNTIF(A$4:$A171, 'Annex 2 EHV charges'!$D$11:$D$260)), 0)),"")</f>
        <v/>
      </c>
      <c r="B172" s="88" t="str">
        <f>IF($A172="","",VLOOKUP($A172,'Annex 2 EHV charges'!$D:$O,2,0))</f>
        <v/>
      </c>
      <c r="C172" s="89" t="str">
        <f>IF($A172="","",VLOOKUP($A172,'Annex 2 EHV charges'!$D:$O,3,0))</f>
        <v/>
      </c>
      <c r="D172" s="88" t="str">
        <f>IF($A172="","",VLOOKUP($A172,'Annex 2 EHV charges'!$D:$O,4,0))</f>
        <v/>
      </c>
      <c r="E172" s="90" t="str">
        <f>IFERROR(IF(VLOOKUP($A172,'Annex 2 EHV charges'!$D:$O,9,FALSE)=0,"",VLOOKUP($A172,'Annex 2 EHV charges'!$D:$O,9,FALSE)),"")</f>
        <v/>
      </c>
      <c r="F172" s="91" t="str">
        <f>IFERROR(IF(VLOOKUP($A172,'Annex 2 EHV charges'!$D:$O,10,FALSE)=0,"",VLOOKUP($A172,'Annex 2 EHV charges'!$D:$O,10,FALSE)),"")</f>
        <v/>
      </c>
      <c r="G172" s="92" t="str">
        <f>IFERROR(IF(VLOOKUP($A172,'Annex 2 EHV charges'!$D:$O,11,FALSE)=0,"",VLOOKUP($A172,'Annex 2 EHV charges'!$D:$O,11,FALSE)),"")</f>
        <v/>
      </c>
      <c r="H172" s="92" t="str">
        <f>IFERROR(IF(VLOOKUP($A172,'Annex 2 EHV charges'!$D:$O,12,FALSE)=0,"",VLOOKUP($A172,'Annex 2 EHV charges'!$D:$O,12,FALSE)),"")</f>
        <v/>
      </c>
    </row>
    <row r="173" spans="1:8" x14ac:dyDescent="0.25">
      <c r="A173" s="89" t="str">
        <f t="array" ref="A173">IFERROR(INDEX('Annex 2 EHV charges'!$D$11:$D$260, MATCH(0, IF(ISBLANK('Annex 2 EHV charges'!$D$11:$D$260),1, COUNTIF(A$4:$A172, 'Annex 2 EHV charges'!$D$11:$D$260)), 0)),"")</f>
        <v/>
      </c>
      <c r="B173" s="88" t="str">
        <f>IF($A173="","",VLOOKUP($A173,'Annex 2 EHV charges'!$D:$O,2,0))</f>
        <v/>
      </c>
      <c r="C173" s="89" t="str">
        <f>IF($A173="","",VLOOKUP($A173,'Annex 2 EHV charges'!$D:$O,3,0))</f>
        <v/>
      </c>
      <c r="D173" s="88" t="str">
        <f>IF($A173="","",VLOOKUP($A173,'Annex 2 EHV charges'!$D:$O,4,0))</f>
        <v/>
      </c>
      <c r="E173" s="90" t="str">
        <f>IFERROR(IF(VLOOKUP($A173,'Annex 2 EHV charges'!$D:$O,9,FALSE)=0,"",VLOOKUP($A173,'Annex 2 EHV charges'!$D:$O,9,FALSE)),"")</f>
        <v/>
      </c>
      <c r="F173" s="91" t="str">
        <f>IFERROR(IF(VLOOKUP($A173,'Annex 2 EHV charges'!$D:$O,10,FALSE)=0,"",VLOOKUP($A173,'Annex 2 EHV charges'!$D:$O,10,FALSE)),"")</f>
        <v/>
      </c>
      <c r="G173" s="92" t="str">
        <f>IFERROR(IF(VLOOKUP($A173,'Annex 2 EHV charges'!$D:$O,11,FALSE)=0,"",VLOOKUP($A173,'Annex 2 EHV charges'!$D:$O,11,FALSE)),"")</f>
        <v/>
      </c>
      <c r="H173" s="92" t="str">
        <f>IFERROR(IF(VLOOKUP($A173,'Annex 2 EHV charges'!$D:$O,12,FALSE)=0,"",VLOOKUP($A173,'Annex 2 EHV charges'!$D:$O,12,FALSE)),"")</f>
        <v/>
      </c>
    </row>
    <row r="174" spans="1:8" x14ac:dyDescent="0.25">
      <c r="A174" s="89" t="str">
        <f t="array" ref="A174">IFERROR(INDEX('Annex 2 EHV charges'!$D$11:$D$260, MATCH(0, IF(ISBLANK('Annex 2 EHV charges'!$D$11:$D$260),1, COUNTIF(A$4:$A173, 'Annex 2 EHV charges'!$D$11:$D$260)), 0)),"")</f>
        <v/>
      </c>
      <c r="B174" s="88" t="str">
        <f>IF($A174="","",VLOOKUP($A174,'Annex 2 EHV charges'!$D:$O,2,0))</f>
        <v/>
      </c>
      <c r="C174" s="89" t="str">
        <f>IF($A174="","",VLOOKUP($A174,'Annex 2 EHV charges'!$D:$O,3,0))</f>
        <v/>
      </c>
      <c r="D174" s="88" t="str">
        <f>IF($A174="","",VLOOKUP($A174,'Annex 2 EHV charges'!$D:$O,4,0))</f>
        <v/>
      </c>
      <c r="E174" s="90" t="str">
        <f>IFERROR(IF(VLOOKUP($A174,'Annex 2 EHV charges'!$D:$O,9,FALSE)=0,"",VLOOKUP($A174,'Annex 2 EHV charges'!$D:$O,9,FALSE)),"")</f>
        <v/>
      </c>
      <c r="F174" s="91" t="str">
        <f>IFERROR(IF(VLOOKUP($A174,'Annex 2 EHV charges'!$D:$O,10,FALSE)=0,"",VLOOKUP($A174,'Annex 2 EHV charges'!$D:$O,10,FALSE)),"")</f>
        <v/>
      </c>
      <c r="G174" s="92" t="str">
        <f>IFERROR(IF(VLOOKUP($A174,'Annex 2 EHV charges'!$D:$O,11,FALSE)=0,"",VLOOKUP($A174,'Annex 2 EHV charges'!$D:$O,11,FALSE)),"")</f>
        <v/>
      </c>
      <c r="H174" s="92" t="str">
        <f>IFERROR(IF(VLOOKUP($A174,'Annex 2 EHV charges'!$D:$O,12,FALSE)=0,"",VLOOKUP($A174,'Annex 2 EHV charges'!$D:$O,12,FALSE)),"")</f>
        <v/>
      </c>
    </row>
    <row r="175" spans="1:8" x14ac:dyDescent="0.25">
      <c r="A175" s="89" t="str">
        <f t="array" ref="A175">IFERROR(INDEX('Annex 2 EHV charges'!$D$11:$D$260, MATCH(0, IF(ISBLANK('Annex 2 EHV charges'!$D$11:$D$260),1, COUNTIF(A$4:$A174, 'Annex 2 EHV charges'!$D$11:$D$260)), 0)),"")</f>
        <v/>
      </c>
      <c r="B175" s="88" t="str">
        <f>IF($A175="","",VLOOKUP($A175,'Annex 2 EHV charges'!$D:$O,2,0))</f>
        <v/>
      </c>
      <c r="C175" s="89" t="str">
        <f>IF($A175="","",VLOOKUP($A175,'Annex 2 EHV charges'!$D:$O,3,0))</f>
        <v/>
      </c>
      <c r="D175" s="88" t="str">
        <f>IF($A175="","",VLOOKUP($A175,'Annex 2 EHV charges'!$D:$O,4,0))</f>
        <v/>
      </c>
      <c r="E175" s="90" t="str">
        <f>IFERROR(IF(VLOOKUP($A175,'Annex 2 EHV charges'!$D:$O,9,FALSE)=0,"",VLOOKUP($A175,'Annex 2 EHV charges'!$D:$O,9,FALSE)),"")</f>
        <v/>
      </c>
      <c r="F175" s="91" t="str">
        <f>IFERROR(IF(VLOOKUP($A175,'Annex 2 EHV charges'!$D:$O,10,FALSE)=0,"",VLOOKUP($A175,'Annex 2 EHV charges'!$D:$O,10,FALSE)),"")</f>
        <v/>
      </c>
      <c r="G175" s="92" t="str">
        <f>IFERROR(IF(VLOOKUP($A175,'Annex 2 EHV charges'!$D:$O,11,FALSE)=0,"",VLOOKUP($A175,'Annex 2 EHV charges'!$D:$O,11,FALSE)),"")</f>
        <v/>
      </c>
      <c r="H175" s="92" t="str">
        <f>IFERROR(IF(VLOOKUP($A175,'Annex 2 EHV charges'!$D:$O,12,FALSE)=0,"",VLOOKUP($A175,'Annex 2 EHV charges'!$D:$O,12,FALSE)),"")</f>
        <v/>
      </c>
    </row>
    <row r="176" spans="1:8" x14ac:dyDescent="0.25">
      <c r="A176" s="89" t="str">
        <f t="array" ref="A176">IFERROR(INDEX('Annex 2 EHV charges'!$D$11:$D$260, MATCH(0, IF(ISBLANK('Annex 2 EHV charges'!$D$11:$D$260),1, COUNTIF(A$4:$A175, 'Annex 2 EHV charges'!$D$11:$D$260)), 0)),"")</f>
        <v/>
      </c>
      <c r="B176" s="88" t="str">
        <f>IF($A176="","",VLOOKUP($A176,'Annex 2 EHV charges'!$D:$O,2,0))</f>
        <v/>
      </c>
      <c r="C176" s="89" t="str">
        <f>IF($A176="","",VLOOKUP($A176,'Annex 2 EHV charges'!$D:$O,3,0))</f>
        <v/>
      </c>
      <c r="D176" s="88" t="str">
        <f>IF($A176="","",VLOOKUP($A176,'Annex 2 EHV charges'!$D:$O,4,0))</f>
        <v/>
      </c>
      <c r="E176" s="90" t="str">
        <f>IFERROR(IF(VLOOKUP($A176,'Annex 2 EHV charges'!$D:$O,9,FALSE)=0,"",VLOOKUP($A176,'Annex 2 EHV charges'!$D:$O,9,FALSE)),"")</f>
        <v/>
      </c>
      <c r="F176" s="91" t="str">
        <f>IFERROR(IF(VLOOKUP($A176,'Annex 2 EHV charges'!$D:$O,10,FALSE)=0,"",VLOOKUP($A176,'Annex 2 EHV charges'!$D:$O,10,FALSE)),"")</f>
        <v/>
      </c>
      <c r="G176" s="92" t="str">
        <f>IFERROR(IF(VLOOKUP($A176,'Annex 2 EHV charges'!$D:$O,11,FALSE)=0,"",VLOOKUP($A176,'Annex 2 EHV charges'!$D:$O,11,FALSE)),"")</f>
        <v/>
      </c>
      <c r="H176" s="92" t="str">
        <f>IFERROR(IF(VLOOKUP($A176,'Annex 2 EHV charges'!$D:$O,12,FALSE)=0,"",VLOOKUP($A176,'Annex 2 EHV charges'!$D:$O,12,FALSE)),"")</f>
        <v/>
      </c>
    </row>
    <row r="177" spans="1:8" x14ac:dyDescent="0.25">
      <c r="A177" s="89" t="str">
        <f t="array" ref="A177">IFERROR(INDEX('Annex 2 EHV charges'!$D$11:$D$260, MATCH(0, IF(ISBLANK('Annex 2 EHV charges'!$D$11:$D$260),1, COUNTIF(A$4:$A176, 'Annex 2 EHV charges'!$D$11:$D$260)), 0)),"")</f>
        <v/>
      </c>
      <c r="B177" s="88" t="str">
        <f>IF($A177="","",VLOOKUP($A177,'Annex 2 EHV charges'!$D:$O,2,0))</f>
        <v/>
      </c>
      <c r="C177" s="89" t="str">
        <f>IF($A177="","",VLOOKUP($A177,'Annex 2 EHV charges'!$D:$O,3,0))</f>
        <v/>
      </c>
      <c r="D177" s="88" t="str">
        <f>IF($A177="","",VLOOKUP($A177,'Annex 2 EHV charges'!$D:$O,4,0))</f>
        <v/>
      </c>
      <c r="E177" s="90" t="str">
        <f>IFERROR(IF(VLOOKUP($A177,'Annex 2 EHV charges'!$D:$O,9,FALSE)=0,"",VLOOKUP($A177,'Annex 2 EHV charges'!$D:$O,9,FALSE)),"")</f>
        <v/>
      </c>
      <c r="F177" s="91" t="str">
        <f>IFERROR(IF(VLOOKUP($A177,'Annex 2 EHV charges'!$D:$O,10,FALSE)=0,"",VLOOKUP($A177,'Annex 2 EHV charges'!$D:$O,10,FALSE)),"")</f>
        <v/>
      </c>
      <c r="G177" s="92" t="str">
        <f>IFERROR(IF(VLOOKUP($A177,'Annex 2 EHV charges'!$D:$O,11,FALSE)=0,"",VLOOKUP($A177,'Annex 2 EHV charges'!$D:$O,11,FALSE)),"")</f>
        <v/>
      </c>
      <c r="H177" s="92" t="str">
        <f>IFERROR(IF(VLOOKUP($A177,'Annex 2 EHV charges'!$D:$O,12,FALSE)=0,"",VLOOKUP($A177,'Annex 2 EHV charges'!$D:$O,12,FALSE)),"")</f>
        <v/>
      </c>
    </row>
    <row r="178" spans="1:8" x14ac:dyDescent="0.25">
      <c r="A178" s="89" t="str">
        <f t="array" ref="A178">IFERROR(INDEX('Annex 2 EHV charges'!$D$11:$D$260, MATCH(0, IF(ISBLANK('Annex 2 EHV charges'!$D$11:$D$260),1, COUNTIF(A$4:$A177, 'Annex 2 EHV charges'!$D$11:$D$260)), 0)),"")</f>
        <v/>
      </c>
      <c r="B178" s="88" t="str">
        <f>IF($A178="","",VLOOKUP($A178,'Annex 2 EHV charges'!$D:$O,2,0))</f>
        <v/>
      </c>
      <c r="C178" s="89" t="str">
        <f>IF($A178="","",VLOOKUP($A178,'Annex 2 EHV charges'!$D:$O,3,0))</f>
        <v/>
      </c>
      <c r="D178" s="88" t="str">
        <f>IF($A178="","",VLOOKUP($A178,'Annex 2 EHV charges'!$D:$O,4,0))</f>
        <v/>
      </c>
      <c r="E178" s="90" t="str">
        <f>IFERROR(IF(VLOOKUP($A178,'Annex 2 EHV charges'!$D:$O,9,FALSE)=0,"",VLOOKUP($A178,'Annex 2 EHV charges'!$D:$O,9,FALSE)),"")</f>
        <v/>
      </c>
      <c r="F178" s="91" t="str">
        <f>IFERROR(IF(VLOOKUP($A178,'Annex 2 EHV charges'!$D:$O,10,FALSE)=0,"",VLOOKUP($A178,'Annex 2 EHV charges'!$D:$O,10,FALSE)),"")</f>
        <v/>
      </c>
      <c r="G178" s="92" t="str">
        <f>IFERROR(IF(VLOOKUP($A178,'Annex 2 EHV charges'!$D:$O,11,FALSE)=0,"",VLOOKUP($A178,'Annex 2 EHV charges'!$D:$O,11,FALSE)),"")</f>
        <v/>
      </c>
      <c r="H178" s="92" t="str">
        <f>IFERROR(IF(VLOOKUP($A178,'Annex 2 EHV charges'!$D:$O,12,FALSE)=0,"",VLOOKUP($A178,'Annex 2 EHV charges'!$D:$O,12,FALSE)),"")</f>
        <v/>
      </c>
    </row>
    <row r="179" spans="1:8" x14ac:dyDescent="0.25">
      <c r="A179" s="89" t="str">
        <f t="array" ref="A179">IFERROR(INDEX('Annex 2 EHV charges'!$D$11:$D$260, MATCH(0, IF(ISBLANK('Annex 2 EHV charges'!$D$11:$D$260),1, COUNTIF(A$4:$A178, 'Annex 2 EHV charges'!$D$11:$D$260)), 0)),"")</f>
        <v/>
      </c>
      <c r="B179" s="88" t="str">
        <f>IF($A179="","",VLOOKUP($A179,'Annex 2 EHV charges'!$D:$O,2,0))</f>
        <v/>
      </c>
      <c r="C179" s="89" t="str">
        <f>IF($A179="","",VLOOKUP($A179,'Annex 2 EHV charges'!$D:$O,3,0))</f>
        <v/>
      </c>
      <c r="D179" s="88" t="str">
        <f>IF($A179="","",VLOOKUP($A179,'Annex 2 EHV charges'!$D:$O,4,0))</f>
        <v/>
      </c>
      <c r="E179" s="90" t="str">
        <f>IFERROR(IF(VLOOKUP($A179,'Annex 2 EHV charges'!$D:$O,9,FALSE)=0,"",VLOOKUP($A179,'Annex 2 EHV charges'!$D:$O,9,FALSE)),"")</f>
        <v/>
      </c>
      <c r="F179" s="91" t="str">
        <f>IFERROR(IF(VLOOKUP($A179,'Annex 2 EHV charges'!$D:$O,10,FALSE)=0,"",VLOOKUP($A179,'Annex 2 EHV charges'!$D:$O,10,FALSE)),"")</f>
        <v/>
      </c>
      <c r="G179" s="92" t="str">
        <f>IFERROR(IF(VLOOKUP($A179,'Annex 2 EHV charges'!$D:$O,11,FALSE)=0,"",VLOOKUP($A179,'Annex 2 EHV charges'!$D:$O,11,FALSE)),"")</f>
        <v/>
      </c>
      <c r="H179" s="92" t="str">
        <f>IFERROR(IF(VLOOKUP($A179,'Annex 2 EHV charges'!$D:$O,12,FALSE)=0,"",VLOOKUP($A179,'Annex 2 EHV charges'!$D:$O,12,FALSE)),"")</f>
        <v/>
      </c>
    </row>
    <row r="180" spans="1:8" x14ac:dyDescent="0.25">
      <c r="A180" s="89" t="str">
        <f t="array" ref="A180">IFERROR(INDEX('Annex 2 EHV charges'!$D$11:$D$260, MATCH(0, IF(ISBLANK('Annex 2 EHV charges'!$D$11:$D$260),1, COUNTIF(A$4:$A179, 'Annex 2 EHV charges'!$D$11:$D$260)), 0)),"")</f>
        <v/>
      </c>
      <c r="B180" s="88" t="str">
        <f>IF($A180="","",VLOOKUP($A180,'Annex 2 EHV charges'!$D:$O,2,0))</f>
        <v/>
      </c>
      <c r="C180" s="89" t="str">
        <f>IF($A180="","",VLOOKUP($A180,'Annex 2 EHV charges'!$D:$O,3,0))</f>
        <v/>
      </c>
      <c r="D180" s="88" t="str">
        <f>IF($A180="","",VLOOKUP($A180,'Annex 2 EHV charges'!$D:$O,4,0))</f>
        <v/>
      </c>
      <c r="E180" s="90" t="str">
        <f>IFERROR(IF(VLOOKUP($A180,'Annex 2 EHV charges'!$D:$O,9,FALSE)=0,"",VLOOKUP($A180,'Annex 2 EHV charges'!$D:$O,9,FALSE)),"")</f>
        <v/>
      </c>
      <c r="F180" s="91" t="str">
        <f>IFERROR(IF(VLOOKUP($A180,'Annex 2 EHV charges'!$D:$O,10,FALSE)=0,"",VLOOKUP($A180,'Annex 2 EHV charges'!$D:$O,10,FALSE)),"")</f>
        <v/>
      </c>
      <c r="G180" s="92" t="str">
        <f>IFERROR(IF(VLOOKUP($A180,'Annex 2 EHV charges'!$D:$O,11,FALSE)=0,"",VLOOKUP($A180,'Annex 2 EHV charges'!$D:$O,11,FALSE)),"")</f>
        <v/>
      </c>
      <c r="H180" s="92" t="str">
        <f>IFERROR(IF(VLOOKUP($A180,'Annex 2 EHV charges'!$D:$O,12,FALSE)=0,"",VLOOKUP($A180,'Annex 2 EHV charges'!$D:$O,12,FALSE)),"")</f>
        <v/>
      </c>
    </row>
    <row r="181" spans="1:8" x14ac:dyDescent="0.25">
      <c r="A181" s="89" t="str">
        <f t="array" ref="A181">IFERROR(INDEX('Annex 2 EHV charges'!$D$11:$D$260, MATCH(0, IF(ISBLANK('Annex 2 EHV charges'!$D$11:$D$260),1, COUNTIF(A$4:$A180, 'Annex 2 EHV charges'!$D$11:$D$260)), 0)),"")</f>
        <v/>
      </c>
      <c r="B181" s="88" t="str">
        <f>IF($A181="","",VLOOKUP($A181,'Annex 2 EHV charges'!$D:$O,2,0))</f>
        <v/>
      </c>
      <c r="C181" s="89" t="str">
        <f>IF($A181="","",VLOOKUP($A181,'Annex 2 EHV charges'!$D:$O,3,0))</f>
        <v/>
      </c>
      <c r="D181" s="88" t="str">
        <f>IF($A181="","",VLOOKUP($A181,'Annex 2 EHV charges'!$D:$O,4,0))</f>
        <v/>
      </c>
      <c r="E181" s="90" t="str">
        <f>IFERROR(IF(VLOOKUP($A181,'Annex 2 EHV charges'!$D:$O,9,FALSE)=0,"",VLOOKUP($A181,'Annex 2 EHV charges'!$D:$O,9,FALSE)),"")</f>
        <v/>
      </c>
      <c r="F181" s="91" t="str">
        <f>IFERROR(IF(VLOOKUP($A181,'Annex 2 EHV charges'!$D:$O,10,FALSE)=0,"",VLOOKUP($A181,'Annex 2 EHV charges'!$D:$O,10,FALSE)),"")</f>
        <v/>
      </c>
      <c r="G181" s="92" t="str">
        <f>IFERROR(IF(VLOOKUP($A181,'Annex 2 EHV charges'!$D:$O,11,FALSE)=0,"",VLOOKUP($A181,'Annex 2 EHV charges'!$D:$O,11,FALSE)),"")</f>
        <v/>
      </c>
      <c r="H181" s="92" t="str">
        <f>IFERROR(IF(VLOOKUP($A181,'Annex 2 EHV charges'!$D:$O,12,FALSE)=0,"",VLOOKUP($A181,'Annex 2 EHV charges'!$D:$O,12,FALSE)),"")</f>
        <v/>
      </c>
    </row>
    <row r="182" spans="1:8" x14ac:dyDescent="0.25">
      <c r="A182" s="89" t="str">
        <f t="array" ref="A182">IFERROR(INDEX('Annex 2 EHV charges'!$D$11:$D$260, MATCH(0, IF(ISBLANK('Annex 2 EHV charges'!$D$11:$D$260),1, COUNTIF(A$4:$A181, 'Annex 2 EHV charges'!$D$11:$D$260)), 0)),"")</f>
        <v/>
      </c>
      <c r="B182" s="88" t="str">
        <f>IF($A182="","",VLOOKUP($A182,'Annex 2 EHV charges'!$D:$O,2,0))</f>
        <v/>
      </c>
      <c r="C182" s="89" t="str">
        <f>IF($A182="","",VLOOKUP($A182,'Annex 2 EHV charges'!$D:$O,3,0))</f>
        <v/>
      </c>
      <c r="D182" s="88" t="str">
        <f>IF($A182="","",VLOOKUP($A182,'Annex 2 EHV charges'!$D:$O,4,0))</f>
        <v/>
      </c>
      <c r="E182" s="90" t="str">
        <f>IFERROR(IF(VLOOKUP($A182,'Annex 2 EHV charges'!$D:$O,9,FALSE)=0,"",VLOOKUP($A182,'Annex 2 EHV charges'!$D:$O,9,FALSE)),"")</f>
        <v/>
      </c>
      <c r="F182" s="91" t="str">
        <f>IFERROR(IF(VLOOKUP($A182,'Annex 2 EHV charges'!$D:$O,10,FALSE)=0,"",VLOOKUP($A182,'Annex 2 EHV charges'!$D:$O,10,FALSE)),"")</f>
        <v/>
      </c>
      <c r="G182" s="92" t="str">
        <f>IFERROR(IF(VLOOKUP($A182,'Annex 2 EHV charges'!$D:$O,11,FALSE)=0,"",VLOOKUP($A182,'Annex 2 EHV charges'!$D:$O,11,FALSE)),"")</f>
        <v/>
      </c>
      <c r="H182" s="92" t="str">
        <f>IFERROR(IF(VLOOKUP($A182,'Annex 2 EHV charges'!$D:$O,12,FALSE)=0,"",VLOOKUP($A182,'Annex 2 EHV charges'!$D:$O,12,FALSE)),"")</f>
        <v/>
      </c>
    </row>
    <row r="183" spans="1:8" x14ac:dyDescent="0.25">
      <c r="A183" s="89" t="str">
        <f t="array" ref="A183">IFERROR(INDEX('Annex 2 EHV charges'!$D$11:$D$260, MATCH(0, IF(ISBLANK('Annex 2 EHV charges'!$D$11:$D$260),1, COUNTIF(A$4:$A182, 'Annex 2 EHV charges'!$D$11:$D$260)), 0)),"")</f>
        <v/>
      </c>
      <c r="B183" s="88" t="str">
        <f>IF($A183="","",VLOOKUP($A183,'Annex 2 EHV charges'!$D:$O,2,0))</f>
        <v/>
      </c>
      <c r="C183" s="89" t="str">
        <f>IF($A183="","",VLOOKUP($A183,'Annex 2 EHV charges'!$D:$O,3,0))</f>
        <v/>
      </c>
      <c r="D183" s="88" t="str">
        <f>IF($A183="","",VLOOKUP($A183,'Annex 2 EHV charges'!$D:$O,4,0))</f>
        <v/>
      </c>
      <c r="E183" s="90" t="str">
        <f>IFERROR(IF(VLOOKUP($A183,'Annex 2 EHV charges'!$D:$O,9,FALSE)=0,"",VLOOKUP($A183,'Annex 2 EHV charges'!$D:$O,9,FALSE)),"")</f>
        <v/>
      </c>
      <c r="F183" s="91" t="str">
        <f>IFERROR(IF(VLOOKUP($A183,'Annex 2 EHV charges'!$D:$O,10,FALSE)=0,"",VLOOKUP($A183,'Annex 2 EHV charges'!$D:$O,10,FALSE)),"")</f>
        <v/>
      </c>
      <c r="G183" s="92" t="str">
        <f>IFERROR(IF(VLOOKUP($A183,'Annex 2 EHV charges'!$D:$O,11,FALSE)=0,"",VLOOKUP($A183,'Annex 2 EHV charges'!$D:$O,11,FALSE)),"")</f>
        <v/>
      </c>
      <c r="H183" s="92" t="str">
        <f>IFERROR(IF(VLOOKUP($A183,'Annex 2 EHV charges'!$D:$O,12,FALSE)=0,"",VLOOKUP($A183,'Annex 2 EHV charges'!$D:$O,12,FALSE)),"")</f>
        <v/>
      </c>
    </row>
    <row r="184" spans="1:8" x14ac:dyDescent="0.25">
      <c r="A184" s="89" t="str">
        <f t="array" ref="A184">IFERROR(INDEX('Annex 2 EHV charges'!$D$11:$D$260, MATCH(0, IF(ISBLANK('Annex 2 EHV charges'!$D$11:$D$260),1, COUNTIF(A$4:$A183, 'Annex 2 EHV charges'!$D$11:$D$260)), 0)),"")</f>
        <v/>
      </c>
      <c r="B184" s="88" t="str">
        <f>IF($A184="","",VLOOKUP($A184,'Annex 2 EHV charges'!$D:$O,2,0))</f>
        <v/>
      </c>
      <c r="C184" s="89" t="str">
        <f>IF($A184="","",VLOOKUP($A184,'Annex 2 EHV charges'!$D:$O,3,0))</f>
        <v/>
      </c>
      <c r="D184" s="88" t="str">
        <f>IF($A184="","",VLOOKUP($A184,'Annex 2 EHV charges'!$D:$O,4,0))</f>
        <v/>
      </c>
      <c r="E184" s="90" t="str">
        <f>IFERROR(IF(VLOOKUP($A184,'Annex 2 EHV charges'!$D:$O,9,FALSE)=0,"",VLOOKUP($A184,'Annex 2 EHV charges'!$D:$O,9,FALSE)),"")</f>
        <v/>
      </c>
      <c r="F184" s="91" t="str">
        <f>IFERROR(IF(VLOOKUP($A184,'Annex 2 EHV charges'!$D:$O,10,FALSE)=0,"",VLOOKUP($A184,'Annex 2 EHV charges'!$D:$O,10,FALSE)),"")</f>
        <v/>
      </c>
      <c r="G184" s="92" t="str">
        <f>IFERROR(IF(VLOOKUP($A184,'Annex 2 EHV charges'!$D:$O,11,FALSE)=0,"",VLOOKUP($A184,'Annex 2 EHV charges'!$D:$O,11,FALSE)),"")</f>
        <v/>
      </c>
      <c r="H184" s="92" t="str">
        <f>IFERROR(IF(VLOOKUP($A184,'Annex 2 EHV charges'!$D:$O,12,FALSE)=0,"",VLOOKUP($A184,'Annex 2 EHV charges'!$D:$O,12,FALSE)),"")</f>
        <v/>
      </c>
    </row>
    <row r="185" spans="1:8" x14ac:dyDescent="0.25">
      <c r="A185" s="89" t="str">
        <f t="array" ref="A185">IFERROR(INDEX('Annex 2 EHV charges'!$D$11:$D$260, MATCH(0, IF(ISBLANK('Annex 2 EHV charges'!$D$11:$D$260),1, COUNTIF(A$4:$A184, 'Annex 2 EHV charges'!$D$11:$D$260)), 0)),"")</f>
        <v/>
      </c>
      <c r="B185" s="88" t="str">
        <f>IF($A185="","",VLOOKUP($A185,'Annex 2 EHV charges'!$D:$O,2,0))</f>
        <v/>
      </c>
      <c r="C185" s="89" t="str">
        <f>IF($A185="","",VLOOKUP($A185,'Annex 2 EHV charges'!$D:$O,3,0))</f>
        <v/>
      </c>
      <c r="D185" s="88" t="str">
        <f>IF($A185="","",VLOOKUP($A185,'Annex 2 EHV charges'!$D:$O,4,0))</f>
        <v/>
      </c>
      <c r="E185" s="90" t="str">
        <f>IFERROR(IF(VLOOKUP($A185,'Annex 2 EHV charges'!$D:$O,9,FALSE)=0,"",VLOOKUP($A185,'Annex 2 EHV charges'!$D:$O,9,FALSE)),"")</f>
        <v/>
      </c>
      <c r="F185" s="91" t="str">
        <f>IFERROR(IF(VLOOKUP($A185,'Annex 2 EHV charges'!$D:$O,10,FALSE)=0,"",VLOOKUP($A185,'Annex 2 EHV charges'!$D:$O,10,FALSE)),"")</f>
        <v/>
      </c>
      <c r="G185" s="92" t="str">
        <f>IFERROR(IF(VLOOKUP($A185,'Annex 2 EHV charges'!$D:$O,11,FALSE)=0,"",VLOOKUP($A185,'Annex 2 EHV charges'!$D:$O,11,FALSE)),"")</f>
        <v/>
      </c>
      <c r="H185" s="92" t="str">
        <f>IFERROR(IF(VLOOKUP($A185,'Annex 2 EHV charges'!$D:$O,12,FALSE)=0,"",VLOOKUP($A185,'Annex 2 EHV charges'!$D:$O,12,FALSE)),"")</f>
        <v/>
      </c>
    </row>
    <row r="186" spans="1:8" x14ac:dyDescent="0.25">
      <c r="A186" s="89" t="str">
        <f t="array" ref="A186">IFERROR(INDEX('Annex 2 EHV charges'!$D$11:$D$260, MATCH(0, IF(ISBLANK('Annex 2 EHV charges'!$D$11:$D$260),1, COUNTIF(A$4:$A185, 'Annex 2 EHV charges'!$D$11:$D$260)), 0)),"")</f>
        <v/>
      </c>
      <c r="B186" s="88" t="str">
        <f>IF($A186="","",VLOOKUP($A186,'Annex 2 EHV charges'!$D:$O,2,0))</f>
        <v/>
      </c>
      <c r="C186" s="89" t="str">
        <f>IF($A186="","",VLOOKUP($A186,'Annex 2 EHV charges'!$D:$O,3,0))</f>
        <v/>
      </c>
      <c r="D186" s="88" t="str">
        <f>IF($A186="","",VLOOKUP($A186,'Annex 2 EHV charges'!$D:$O,4,0))</f>
        <v/>
      </c>
      <c r="E186" s="90" t="str">
        <f>IFERROR(IF(VLOOKUP($A186,'Annex 2 EHV charges'!$D:$O,9,FALSE)=0,"",VLOOKUP($A186,'Annex 2 EHV charges'!$D:$O,9,FALSE)),"")</f>
        <v/>
      </c>
      <c r="F186" s="91" t="str">
        <f>IFERROR(IF(VLOOKUP($A186,'Annex 2 EHV charges'!$D:$O,10,FALSE)=0,"",VLOOKUP($A186,'Annex 2 EHV charges'!$D:$O,10,FALSE)),"")</f>
        <v/>
      </c>
      <c r="G186" s="92" t="str">
        <f>IFERROR(IF(VLOOKUP($A186,'Annex 2 EHV charges'!$D:$O,11,FALSE)=0,"",VLOOKUP($A186,'Annex 2 EHV charges'!$D:$O,11,FALSE)),"")</f>
        <v/>
      </c>
      <c r="H186" s="92" t="str">
        <f>IFERROR(IF(VLOOKUP($A186,'Annex 2 EHV charges'!$D:$O,12,FALSE)=0,"",VLOOKUP($A186,'Annex 2 EHV charges'!$D:$O,12,FALSE)),"")</f>
        <v/>
      </c>
    </row>
    <row r="187" spans="1:8" x14ac:dyDescent="0.25">
      <c r="A187" s="89" t="str">
        <f t="array" ref="A187">IFERROR(INDEX('Annex 2 EHV charges'!$D$11:$D$260, MATCH(0, IF(ISBLANK('Annex 2 EHV charges'!$D$11:$D$260),1, COUNTIF(A$4:$A186, 'Annex 2 EHV charges'!$D$11:$D$260)), 0)),"")</f>
        <v/>
      </c>
      <c r="B187" s="88" t="str">
        <f>IF($A187="","",VLOOKUP($A187,'Annex 2 EHV charges'!$D:$O,2,0))</f>
        <v/>
      </c>
      <c r="C187" s="89" t="str">
        <f>IF($A187="","",VLOOKUP($A187,'Annex 2 EHV charges'!$D:$O,3,0))</f>
        <v/>
      </c>
      <c r="D187" s="88" t="str">
        <f>IF($A187="","",VLOOKUP($A187,'Annex 2 EHV charges'!$D:$O,4,0))</f>
        <v/>
      </c>
      <c r="E187" s="90" t="str">
        <f>IFERROR(IF(VLOOKUP($A187,'Annex 2 EHV charges'!$D:$O,9,FALSE)=0,"",VLOOKUP($A187,'Annex 2 EHV charges'!$D:$O,9,FALSE)),"")</f>
        <v/>
      </c>
      <c r="F187" s="91" t="str">
        <f>IFERROR(IF(VLOOKUP($A187,'Annex 2 EHV charges'!$D:$O,10,FALSE)=0,"",VLOOKUP($A187,'Annex 2 EHV charges'!$D:$O,10,FALSE)),"")</f>
        <v/>
      </c>
      <c r="G187" s="92" t="str">
        <f>IFERROR(IF(VLOOKUP($A187,'Annex 2 EHV charges'!$D:$O,11,FALSE)=0,"",VLOOKUP($A187,'Annex 2 EHV charges'!$D:$O,11,FALSE)),"")</f>
        <v/>
      </c>
      <c r="H187" s="92" t="str">
        <f>IFERROR(IF(VLOOKUP($A187,'Annex 2 EHV charges'!$D:$O,12,FALSE)=0,"",VLOOKUP($A187,'Annex 2 EHV charges'!$D:$O,12,FALSE)),"")</f>
        <v/>
      </c>
    </row>
    <row r="188" spans="1:8" x14ac:dyDescent="0.25">
      <c r="A188" s="89" t="str">
        <f t="array" ref="A188">IFERROR(INDEX('Annex 2 EHV charges'!$D$11:$D$260, MATCH(0, IF(ISBLANK('Annex 2 EHV charges'!$D$11:$D$260),1, COUNTIF(A$4:$A187, 'Annex 2 EHV charges'!$D$11:$D$260)), 0)),"")</f>
        <v/>
      </c>
      <c r="B188" s="88" t="str">
        <f>IF($A188="","",VLOOKUP($A188,'Annex 2 EHV charges'!$D:$O,2,0))</f>
        <v/>
      </c>
      <c r="C188" s="89" t="str">
        <f>IF($A188="","",VLOOKUP($A188,'Annex 2 EHV charges'!$D:$O,3,0))</f>
        <v/>
      </c>
      <c r="D188" s="88" t="str">
        <f>IF($A188="","",VLOOKUP($A188,'Annex 2 EHV charges'!$D:$O,4,0))</f>
        <v/>
      </c>
      <c r="E188" s="90" t="str">
        <f>IFERROR(IF(VLOOKUP($A188,'Annex 2 EHV charges'!$D:$O,9,FALSE)=0,"",VLOOKUP($A188,'Annex 2 EHV charges'!$D:$O,9,FALSE)),"")</f>
        <v/>
      </c>
      <c r="F188" s="91" t="str">
        <f>IFERROR(IF(VLOOKUP($A188,'Annex 2 EHV charges'!$D:$O,10,FALSE)=0,"",VLOOKUP($A188,'Annex 2 EHV charges'!$D:$O,10,FALSE)),"")</f>
        <v/>
      </c>
      <c r="G188" s="92" t="str">
        <f>IFERROR(IF(VLOOKUP($A188,'Annex 2 EHV charges'!$D:$O,11,FALSE)=0,"",VLOOKUP($A188,'Annex 2 EHV charges'!$D:$O,11,FALSE)),"")</f>
        <v/>
      </c>
      <c r="H188" s="92" t="str">
        <f>IFERROR(IF(VLOOKUP($A188,'Annex 2 EHV charges'!$D:$O,12,FALSE)=0,"",VLOOKUP($A188,'Annex 2 EHV charges'!$D:$O,12,FALSE)),"")</f>
        <v/>
      </c>
    </row>
    <row r="189" spans="1:8" x14ac:dyDescent="0.25">
      <c r="A189" s="89" t="str">
        <f t="array" ref="A189">IFERROR(INDEX('Annex 2 EHV charges'!$D$11:$D$260, MATCH(0, IF(ISBLANK('Annex 2 EHV charges'!$D$11:$D$260),1, COUNTIF(A$4:$A188, 'Annex 2 EHV charges'!$D$11:$D$260)), 0)),"")</f>
        <v/>
      </c>
      <c r="B189" s="88" t="str">
        <f>IF($A189="","",VLOOKUP($A189,'Annex 2 EHV charges'!$D:$O,2,0))</f>
        <v/>
      </c>
      <c r="C189" s="89" t="str">
        <f>IF($A189="","",VLOOKUP($A189,'Annex 2 EHV charges'!$D:$O,3,0))</f>
        <v/>
      </c>
      <c r="D189" s="88" t="str">
        <f>IF($A189="","",VLOOKUP($A189,'Annex 2 EHV charges'!$D:$O,4,0))</f>
        <v/>
      </c>
      <c r="E189" s="90" t="str">
        <f>IFERROR(IF(VLOOKUP($A189,'Annex 2 EHV charges'!$D:$O,9,FALSE)=0,"",VLOOKUP($A189,'Annex 2 EHV charges'!$D:$O,9,FALSE)),"")</f>
        <v/>
      </c>
      <c r="F189" s="91" t="str">
        <f>IFERROR(IF(VLOOKUP($A189,'Annex 2 EHV charges'!$D:$O,10,FALSE)=0,"",VLOOKUP($A189,'Annex 2 EHV charges'!$D:$O,10,FALSE)),"")</f>
        <v/>
      </c>
      <c r="G189" s="92" t="str">
        <f>IFERROR(IF(VLOOKUP($A189,'Annex 2 EHV charges'!$D:$O,11,FALSE)=0,"",VLOOKUP($A189,'Annex 2 EHV charges'!$D:$O,11,FALSE)),"")</f>
        <v/>
      </c>
      <c r="H189" s="92" t="str">
        <f>IFERROR(IF(VLOOKUP($A189,'Annex 2 EHV charges'!$D:$O,12,FALSE)=0,"",VLOOKUP($A189,'Annex 2 EHV charges'!$D:$O,12,FALSE)),"")</f>
        <v/>
      </c>
    </row>
    <row r="190" spans="1:8" x14ac:dyDescent="0.25">
      <c r="A190" s="89" t="str">
        <f t="array" ref="A190">IFERROR(INDEX('Annex 2 EHV charges'!$D$11:$D$260, MATCH(0, IF(ISBLANK('Annex 2 EHV charges'!$D$11:$D$260),1, COUNTIF(A$4:$A189, 'Annex 2 EHV charges'!$D$11:$D$260)), 0)),"")</f>
        <v/>
      </c>
      <c r="B190" s="88" t="str">
        <f>IF($A190="","",VLOOKUP($A190,'Annex 2 EHV charges'!$D:$O,2,0))</f>
        <v/>
      </c>
      <c r="C190" s="89" t="str">
        <f>IF($A190="","",VLOOKUP($A190,'Annex 2 EHV charges'!$D:$O,3,0))</f>
        <v/>
      </c>
      <c r="D190" s="88" t="str">
        <f>IF($A190="","",VLOOKUP($A190,'Annex 2 EHV charges'!$D:$O,4,0))</f>
        <v/>
      </c>
      <c r="E190" s="90" t="str">
        <f>IFERROR(IF(VLOOKUP($A190,'Annex 2 EHV charges'!$D:$O,9,FALSE)=0,"",VLOOKUP($A190,'Annex 2 EHV charges'!$D:$O,9,FALSE)),"")</f>
        <v/>
      </c>
      <c r="F190" s="91" t="str">
        <f>IFERROR(IF(VLOOKUP($A190,'Annex 2 EHV charges'!$D:$O,10,FALSE)=0,"",VLOOKUP($A190,'Annex 2 EHV charges'!$D:$O,10,FALSE)),"")</f>
        <v/>
      </c>
      <c r="G190" s="92" t="str">
        <f>IFERROR(IF(VLOOKUP($A190,'Annex 2 EHV charges'!$D:$O,11,FALSE)=0,"",VLOOKUP($A190,'Annex 2 EHV charges'!$D:$O,11,FALSE)),"")</f>
        <v/>
      </c>
      <c r="H190" s="92" t="str">
        <f>IFERROR(IF(VLOOKUP($A190,'Annex 2 EHV charges'!$D:$O,12,FALSE)=0,"",VLOOKUP($A190,'Annex 2 EHV charges'!$D:$O,12,FALSE)),"")</f>
        <v/>
      </c>
    </row>
    <row r="191" spans="1:8" x14ac:dyDescent="0.25">
      <c r="A191" s="89" t="str">
        <f t="array" ref="A191">IFERROR(INDEX('Annex 2 EHV charges'!$D$11:$D$260, MATCH(0, IF(ISBLANK('Annex 2 EHV charges'!$D$11:$D$260),1, COUNTIF(A$4:$A190, 'Annex 2 EHV charges'!$D$11:$D$260)), 0)),"")</f>
        <v/>
      </c>
      <c r="B191" s="88" t="str">
        <f>IF($A191="","",VLOOKUP($A191,'Annex 2 EHV charges'!$D:$O,2,0))</f>
        <v/>
      </c>
      <c r="C191" s="89" t="str">
        <f>IF($A191="","",VLOOKUP($A191,'Annex 2 EHV charges'!$D:$O,3,0))</f>
        <v/>
      </c>
      <c r="D191" s="88" t="str">
        <f>IF($A191="","",VLOOKUP($A191,'Annex 2 EHV charges'!$D:$O,4,0))</f>
        <v/>
      </c>
      <c r="E191" s="90" t="str">
        <f>IFERROR(IF(VLOOKUP($A191,'Annex 2 EHV charges'!$D:$O,9,FALSE)=0,"",VLOOKUP($A191,'Annex 2 EHV charges'!$D:$O,9,FALSE)),"")</f>
        <v/>
      </c>
      <c r="F191" s="91" t="str">
        <f>IFERROR(IF(VLOOKUP($A191,'Annex 2 EHV charges'!$D:$O,10,FALSE)=0,"",VLOOKUP($A191,'Annex 2 EHV charges'!$D:$O,10,FALSE)),"")</f>
        <v/>
      </c>
      <c r="G191" s="92" t="str">
        <f>IFERROR(IF(VLOOKUP($A191,'Annex 2 EHV charges'!$D:$O,11,FALSE)=0,"",VLOOKUP($A191,'Annex 2 EHV charges'!$D:$O,11,FALSE)),"")</f>
        <v/>
      </c>
      <c r="H191" s="92" t="str">
        <f>IFERROR(IF(VLOOKUP($A191,'Annex 2 EHV charges'!$D:$O,12,FALSE)=0,"",VLOOKUP($A191,'Annex 2 EHV charges'!$D:$O,12,FALSE)),"")</f>
        <v/>
      </c>
    </row>
    <row r="192" spans="1:8" x14ac:dyDescent="0.25">
      <c r="A192" s="89" t="str">
        <f t="array" ref="A192">IFERROR(INDEX('Annex 2 EHV charges'!$D$11:$D$260, MATCH(0, IF(ISBLANK('Annex 2 EHV charges'!$D$11:$D$260),1, COUNTIF(A$4:$A191, 'Annex 2 EHV charges'!$D$11:$D$260)), 0)),"")</f>
        <v/>
      </c>
      <c r="B192" s="88" t="str">
        <f>IF($A192="","",VLOOKUP($A192,'Annex 2 EHV charges'!$D:$O,2,0))</f>
        <v/>
      </c>
      <c r="C192" s="89" t="str">
        <f>IF($A192="","",VLOOKUP($A192,'Annex 2 EHV charges'!$D:$O,3,0))</f>
        <v/>
      </c>
      <c r="D192" s="88" t="str">
        <f>IF($A192="","",VLOOKUP($A192,'Annex 2 EHV charges'!$D:$O,4,0))</f>
        <v/>
      </c>
      <c r="E192" s="90" t="str">
        <f>IFERROR(IF(VLOOKUP($A192,'Annex 2 EHV charges'!$D:$O,9,FALSE)=0,"",VLOOKUP($A192,'Annex 2 EHV charges'!$D:$O,9,FALSE)),"")</f>
        <v/>
      </c>
      <c r="F192" s="91" t="str">
        <f>IFERROR(IF(VLOOKUP($A192,'Annex 2 EHV charges'!$D:$O,10,FALSE)=0,"",VLOOKUP($A192,'Annex 2 EHV charges'!$D:$O,10,FALSE)),"")</f>
        <v/>
      </c>
      <c r="G192" s="92" t="str">
        <f>IFERROR(IF(VLOOKUP($A192,'Annex 2 EHV charges'!$D:$O,11,FALSE)=0,"",VLOOKUP($A192,'Annex 2 EHV charges'!$D:$O,11,FALSE)),"")</f>
        <v/>
      </c>
      <c r="H192" s="92" t="str">
        <f>IFERROR(IF(VLOOKUP($A192,'Annex 2 EHV charges'!$D:$O,12,FALSE)=0,"",VLOOKUP($A192,'Annex 2 EHV charges'!$D:$O,12,FALSE)),"")</f>
        <v/>
      </c>
    </row>
    <row r="193" spans="1:8" x14ac:dyDescent="0.25">
      <c r="A193" s="89" t="str">
        <f t="array" ref="A193">IFERROR(INDEX('Annex 2 EHV charges'!$D$11:$D$260, MATCH(0, IF(ISBLANK('Annex 2 EHV charges'!$D$11:$D$260),1, COUNTIF(A$4:$A192, 'Annex 2 EHV charges'!$D$11:$D$260)), 0)),"")</f>
        <v/>
      </c>
      <c r="B193" s="88" t="str">
        <f>IF($A193="","",VLOOKUP($A193,'Annex 2 EHV charges'!$D:$O,2,0))</f>
        <v/>
      </c>
      <c r="C193" s="89" t="str">
        <f>IF($A193="","",VLOOKUP($A193,'Annex 2 EHV charges'!$D:$O,3,0))</f>
        <v/>
      </c>
      <c r="D193" s="88" t="str">
        <f>IF($A193="","",VLOOKUP($A193,'Annex 2 EHV charges'!$D:$O,4,0))</f>
        <v/>
      </c>
      <c r="E193" s="90" t="str">
        <f>IFERROR(IF(VLOOKUP($A193,'Annex 2 EHV charges'!$D:$O,9,FALSE)=0,"",VLOOKUP($A193,'Annex 2 EHV charges'!$D:$O,9,FALSE)),"")</f>
        <v/>
      </c>
      <c r="F193" s="91" t="str">
        <f>IFERROR(IF(VLOOKUP($A193,'Annex 2 EHV charges'!$D:$O,10,FALSE)=0,"",VLOOKUP($A193,'Annex 2 EHV charges'!$D:$O,10,FALSE)),"")</f>
        <v/>
      </c>
      <c r="G193" s="92" t="str">
        <f>IFERROR(IF(VLOOKUP($A193,'Annex 2 EHV charges'!$D:$O,11,FALSE)=0,"",VLOOKUP($A193,'Annex 2 EHV charges'!$D:$O,11,FALSE)),"")</f>
        <v/>
      </c>
      <c r="H193" s="92" t="str">
        <f>IFERROR(IF(VLOOKUP($A193,'Annex 2 EHV charges'!$D:$O,12,FALSE)=0,"",VLOOKUP($A193,'Annex 2 EHV charges'!$D:$O,12,FALSE)),"")</f>
        <v/>
      </c>
    </row>
    <row r="194" spans="1:8" x14ac:dyDescent="0.25">
      <c r="A194" s="89" t="str">
        <f t="array" ref="A194">IFERROR(INDEX('Annex 2 EHV charges'!$D$11:$D$260, MATCH(0, IF(ISBLANK('Annex 2 EHV charges'!$D$11:$D$260),1, COUNTIF(A$4:$A193, 'Annex 2 EHV charges'!$D$11:$D$260)), 0)),"")</f>
        <v/>
      </c>
      <c r="B194" s="88" t="str">
        <f>IF($A194="","",VLOOKUP($A194,'Annex 2 EHV charges'!$D:$O,2,0))</f>
        <v/>
      </c>
      <c r="C194" s="89" t="str">
        <f>IF($A194="","",VLOOKUP($A194,'Annex 2 EHV charges'!$D:$O,3,0))</f>
        <v/>
      </c>
      <c r="D194" s="88" t="str">
        <f>IF($A194="","",VLOOKUP($A194,'Annex 2 EHV charges'!$D:$O,4,0))</f>
        <v/>
      </c>
      <c r="E194" s="90" t="str">
        <f>IFERROR(IF(VLOOKUP($A194,'Annex 2 EHV charges'!$D:$O,9,FALSE)=0,"",VLOOKUP($A194,'Annex 2 EHV charges'!$D:$O,9,FALSE)),"")</f>
        <v/>
      </c>
      <c r="F194" s="91" t="str">
        <f>IFERROR(IF(VLOOKUP($A194,'Annex 2 EHV charges'!$D:$O,10,FALSE)=0,"",VLOOKUP($A194,'Annex 2 EHV charges'!$D:$O,10,FALSE)),"")</f>
        <v/>
      </c>
      <c r="G194" s="92" t="str">
        <f>IFERROR(IF(VLOOKUP($A194,'Annex 2 EHV charges'!$D:$O,11,FALSE)=0,"",VLOOKUP($A194,'Annex 2 EHV charges'!$D:$O,11,FALSE)),"")</f>
        <v/>
      </c>
      <c r="H194" s="92" t="str">
        <f>IFERROR(IF(VLOOKUP($A194,'Annex 2 EHV charges'!$D:$O,12,FALSE)=0,"",VLOOKUP($A194,'Annex 2 EHV charges'!$D:$O,12,FALSE)),"")</f>
        <v/>
      </c>
    </row>
    <row r="195" spans="1:8" x14ac:dyDescent="0.25">
      <c r="A195" s="89" t="str">
        <f t="array" ref="A195">IFERROR(INDEX('Annex 2 EHV charges'!$D$11:$D$260, MATCH(0, IF(ISBLANK('Annex 2 EHV charges'!$D$11:$D$260),1, COUNTIF(A$4:$A194, 'Annex 2 EHV charges'!$D$11:$D$260)), 0)),"")</f>
        <v/>
      </c>
      <c r="B195" s="88" t="str">
        <f>IF($A195="","",VLOOKUP($A195,'Annex 2 EHV charges'!$D:$O,2,0))</f>
        <v/>
      </c>
      <c r="C195" s="89" t="str">
        <f>IF($A195="","",VLOOKUP($A195,'Annex 2 EHV charges'!$D:$O,3,0))</f>
        <v/>
      </c>
      <c r="D195" s="88" t="str">
        <f>IF($A195="","",VLOOKUP($A195,'Annex 2 EHV charges'!$D:$O,4,0))</f>
        <v/>
      </c>
      <c r="E195" s="90" t="str">
        <f>IFERROR(IF(VLOOKUP($A195,'Annex 2 EHV charges'!$D:$O,9,FALSE)=0,"",VLOOKUP($A195,'Annex 2 EHV charges'!$D:$O,9,FALSE)),"")</f>
        <v/>
      </c>
      <c r="F195" s="91" t="str">
        <f>IFERROR(IF(VLOOKUP($A195,'Annex 2 EHV charges'!$D:$O,10,FALSE)=0,"",VLOOKUP($A195,'Annex 2 EHV charges'!$D:$O,10,FALSE)),"")</f>
        <v/>
      </c>
      <c r="G195" s="92" t="str">
        <f>IFERROR(IF(VLOOKUP($A195,'Annex 2 EHV charges'!$D:$O,11,FALSE)=0,"",VLOOKUP($A195,'Annex 2 EHV charges'!$D:$O,11,FALSE)),"")</f>
        <v/>
      </c>
      <c r="H195" s="92" t="str">
        <f>IFERROR(IF(VLOOKUP($A195,'Annex 2 EHV charges'!$D:$O,12,FALSE)=0,"",VLOOKUP($A195,'Annex 2 EHV charges'!$D:$O,12,FALSE)),"")</f>
        <v/>
      </c>
    </row>
    <row r="196" spans="1:8" x14ac:dyDescent="0.25">
      <c r="A196" s="89" t="str">
        <f t="array" ref="A196">IFERROR(INDEX('Annex 2 EHV charges'!$D$11:$D$260, MATCH(0, IF(ISBLANK('Annex 2 EHV charges'!$D$11:$D$260),1, COUNTIF(A$4:$A195, 'Annex 2 EHV charges'!$D$11:$D$260)), 0)),"")</f>
        <v/>
      </c>
      <c r="B196" s="88" t="str">
        <f>IF($A196="","",VLOOKUP($A196,'Annex 2 EHV charges'!$D:$O,2,0))</f>
        <v/>
      </c>
      <c r="C196" s="89" t="str">
        <f>IF($A196="","",VLOOKUP($A196,'Annex 2 EHV charges'!$D:$O,3,0))</f>
        <v/>
      </c>
      <c r="D196" s="88" t="str">
        <f>IF($A196="","",VLOOKUP($A196,'Annex 2 EHV charges'!$D:$O,4,0))</f>
        <v/>
      </c>
      <c r="E196" s="90" t="str">
        <f>IFERROR(IF(VLOOKUP($A196,'Annex 2 EHV charges'!$D:$O,9,FALSE)=0,"",VLOOKUP($A196,'Annex 2 EHV charges'!$D:$O,9,FALSE)),"")</f>
        <v/>
      </c>
      <c r="F196" s="91" t="str">
        <f>IFERROR(IF(VLOOKUP($A196,'Annex 2 EHV charges'!$D:$O,10,FALSE)=0,"",VLOOKUP($A196,'Annex 2 EHV charges'!$D:$O,10,FALSE)),"")</f>
        <v/>
      </c>
      <c r="G196" s="92" t="str">
        <f>IFERROR(IF(VLOOKUP($A196,'Annex 2 EHV charges'!$D:$O,11,FALSE)=0,"",VLOOKUP($A196,'Annex 2 EHV charges'!$D:$O,11,FALSE)),"")</f>
        <v/>
      </c>
      <c r="H196" s="92" t="str">
        <f>IFERROR(IF(VLOOKUP($A196,'Annex 2 EHV charges'!$D:$O,12,FALSE)=0,"",VLOOKUP($A196,'Annex 2 EHV charges'!$D:$O,12,FALSE)),"")</f>
        <v/>
      </c>
    </row>
    <row r="197" spans="1:8" x14ac:dyDescent="0.25">
      <c r="A197" s="89" t="str">
        <f t="array" ref="A197">IFERROR(INDEX('Annex 2 EHV charges'!$D$11:$D$260, MATCH(0, IF(ISBLANK('Annex 2 EHV charges'!$D$11:$D$260),1, COUNTIF(A$4:$A196, 'Annex 2 EHV charges'!$D$11:$D$260)), 0)),"")</f>
        <v/>
      </c>
      <c r="B197" s="88" t="str">
        <f>IF($A197="","",VLOOKUP($A197,'Annex 2 EHV charges'!$D:$O,2,0))</f>
        <v/>
      </c>
      <c r="C197" s="89" t="str">
        <f>IF($A197="","",VLOOKUP($A197,'Annex 2 EHV charges'!$D:$O,3,0))</f>
        <v/>
      </c>
      <c r="D197" s="88" t="str">
        <f>IF($A197="","",VLOOKUP($A197,'Annex 2 EHV charges'!$D:$O,4,0))</f>
        <v/>
      </c>
      <c r="E197" s="90" t="str">
        <f>IFERROR(IF(VLOOKUP($A197,'Annex 2 EHV charges'!$D:$O,9,FALSE)=0,"",VLOOKUP($A197,'Annex 2 EHV charges'!$D:$O,9,FALSE)),"")</f>
        <v/>
      </c>
      <c r="F197" s="91" t="str">
        <f>IFERROR(IF(VLOOKUP($A197,'Annex 2 EHV charges'!$D:$O,10,FALSE)=0,"",VLOOKUP($A197,'Annex 2 EHV charges'!$D:$O,10,FALSE)),"")</f>
        <v/>
      </c>
      <c r="G197" s="92" t="str">
        <f>IFERROR(IF(VLOOKUP($A197,'Annex 2 EHV charges'!$D:$O,11,FALSE)=0,"",VLOOKUP($A197,'Annex 2 EHV charges'!$D:$O,11,FALSE)),"")</f>
        <v/>
      </c>
      <c r="H197" s="92" t="str">
        <f>IFERROR(IF(VLOOKUP($A197,'Annex 2 EHV charges'!$D:$O,12,FALSE)=0,"",VLOOKUP($A197,'Annex 2 EHV charges'!$D:$O,12,FALSE)),"")</f>
        <v/>
      </c>
    </row>
    <row r="198" spans="1:8" x14ac:dyDescent="0.25">
      <c r="A198" s="89" t="str">
        <f t="array" ref="A198">IFERROR(INDEX('Annex 2 EHV charges'!$D$11:$D$260, MATCH(0, IF(ISBLANK('Annex 2 EHV charges'!$D$11:$D$260),1, COUNTIF(A$4:$A197, 'Annex 2 EHV charges'!$D$11:$D$260)), 0)),"")</f>
        <v/>
      </c>
      <c r="B198" s="88" t="str">
        <f>IF($A198="","",VLOOKUP($A198,'Annex 2 EHV charges'!$D:$O,2,0))</f>
        <v/>
      </c>
      <c r="C198" s="89" t="str">
        <f>IF($A198="","",VLOOKUP($A198,'Annex 2 EHV charges'!$D:$O,3,0))</f>
        <v/>
      </c>
      <c r="D198" s="88" t="str">
        <f>IF($A198="","",VLOOKUP($A198,'Annex 2 EHV charges'!$D:$O,4,0))</f>
        <v/>
      </c>
      <c r="E198" s="90" t="str">
        <f>IFERROR(IF(VLOOKUP($A198,'Annex 2 EHV charges'!$D:$O,9,FALSE)=0,"",VLOOKUP($A198,'Annex 2 EHV charges'!$D:$O,9,FALSE)),"")</f>
        <v/>
      </c>
      <c r="F198" s="91" t="str">
        <f>IFERROR(IF(VLOOKUP($A198,'Annex 2 EHV charges'!$D:$O,10,FALSE)=0,"",VLOOKUP($A198,'Annex 2 EHV charges'!$D:$O,10,FALSE)),"")</f>
        <v/>
      </c>
      <c r="G198" s="92" t="str">
        <f>IFERROR(IF(VLOOKUP($A198,'Annex 2 EHV charges'!$D:$O,11,FALSE)=0,"",VLOOKUP($A198,'Annex 2 EHV charges'!$D:$O,11,FALSE)),"")</f>
        <v/>
      </c>
      <c r="H198" s="92" t="str">
        <f>IFERROR(IF(VLOOKUP($A198,'Annex 2 EHV charges'!$D:$O,12,FALSE)=0,"",VLOOKUP($A198,'Annex 2 EHV charges'!$D:$O,12,FALSE)),"")</f>
        <v/>
      </c>
    </row>
    <row r="199" spans="1:8" x14ac:dyDescent="0.25">
      <c r="A199" s="89" t="str">
        <f t="array" ref="A199">IFERROR(INDEX('Annex 2 EHV charges'!$D$11:$D$260, MATCH(0, IF(ISBLANK('Annex 2 EHV charges'!$D$11:$D$260),1, COUNTIF(A$4:$A198, 'Annex 2 EHV charges'!$D$11:$D$260)), 0)),"")</f>
        <v/>
      </c>
      <c r="B199" s="88" t="str">
        <f>IF($A199="","",VLOOKUP($A199,'Annex 2 EHV charges'!$D:$O,2,0))</f>
        <v/>
      </c>
      <c r="C199" s="89" t="str">
        <f>IF($A199="","",VLOOKUP($A199,'Annex 2 EHV charges'!$D:$O,3,0))</f>
        <v/>
      </c>
      <c r="D199" s="88" t="str">
        <f>IF($A199="","",VLOOKUP($A199,'Annex 2 EHV charges'!$D:$O,4,0))</f>
        <v/>
      </c>
      <c r="E199" s="90" t="str">
        <f>IFERROR(IF(VLOOKUP($A199,'Annex 2 EHV charges'!$D:$O,9,FALSE)=0,"",VLOOKUP($A199,'Annex 2 EHV charges'!$D:$O,9,FALSE)),"")</f>
        <v/>
      </c>
      <c r="F199" s="91" t="str">
        <f>IFERROR(IF(VLOOKUP($A199,'Annex 2 EHV charges'!$D:$O,10,FALSE)=0,"",VLOOKUP($A199,'Annex 2 EHV charges'!$D:$O,10,FALSE)),"")</f>
        <v/>
      </c>
      <c r="G199" s="92" t="str">
        <f>IFERROR(IF(VLOOKUP($A199,'Annex 2 EHV charges'!$D:$O,11,FALSE)=0,"",VLOOKUP($A199,'Annex 2 EHV charges'!$D:$O,11,FALSE)),"")</f>
        <v/>
      </c>
      <c r="H199" s="92" t="str">
        <f>IFERROR(IF(VLOOKUP($A199,'Annex 2 EHV charges'!$D:$O,12,FALSE)=0,"",VLOOKUP($A199,'Annex 2 EHV charges'!$D:$O,12,FALSE)),"")</f>
        <v/>
      </c>
    </row>
    <row r="200" spans="1:8" x14ac:dyDescent="0.25">
      <c r="A200" s="89" t="str">
        <f t="array" ref="A200">IFERROR(INDEX('Annex 2 EHV charges'!$D$11:$D$260, MATCH(0, IF(ISBLANK('Annex 2 EHV charges'!$D$11:$D$260),1, COUNTIF(A$4:$A199, 'Annex 2 EHV charges'!$D$11:$D$260)), 0)),"")</f>
        <v/>
      </c>
      <c r="B200" s="88" t="str">
        <f>IF($A200="","",VLOOKUP($A200,'Annex 2 EHV charges'!$D:$O,2,0))</f>
        <v/>
      </c>
      <c r="C200" s="89" t="str">
        <f>IF($A200="","",VLOOKUP($A200,'Annex 2 EHV charges'!$D:$O,3,0))</f>
        <v/>
      </c>
      <c r="D200" s="88" t="str">
        <f>IF($A200="","",VLOOKUP($A200,'Annex 2 EHV charges'!$D:$O,4,0))</f>
        <v/>
      </c>
      <c r="E200" s="90" t="str">
        <f>IFERROR(IF(VLOOKUP($A200,'Annex 2 EHV charges'!$D:$O,9,FALSE)=0,"",VLOOKUP($A200,'Annex 2 EHV charges'!$D:$O,9,FALSE)),"")</f>
        <v/>
      </c>
      <c r="F200" s="91" t="str">
        <f>IFERROR(IF(VLOOKUP($A200,'Annex 2 EHV charges'!$D:$O,10,FALSE)=0,"",VLOOKUP($A200,'Annex 2 EHV charges'!$D:$O,10,FALSE)),"")</f>
        <v/>
      </c>
      <c r="G200" s="92" t="str">
        <f>IFERROR(IF(VLOOKUP($A200,'Annex 2 EHV charges'!$D:$O,11,FALSE)=0,"",VLOOKUP($A200,'Annex 2 EHV charges'!$D:$O,11,FALSE)),"")</f>
        <v/>
      </c>
      <c r="H200" s="92" t="str">
        <f>IFERROR(IF(VLOOKUP($A200,'Annex 2 EHV charges'!$D:$O,12,FALSE)=0,"",VLOOKUP($A200,'Annex 2 EHV charges'!$D:$O,12,FALSE)),"")</f>
        <v/>
      </c>
    </row>
    <row r="201" spans="1:8" x14ac:dyDescent="0.25">
      <c r="A201" s="89" t="str">
        <f t="array" ref="A201">IFERROR(INDEX('Annex 2 EHV charges'!$D$11:$D$260, MATCH(0, IF(ISBLANK('Annex 2 EHV charges'!$D$11:$D$260),1, COUNTIF(A$4:$A200, 'Annex 2 EHV charges'!$D$11:$D$260)), 0)),"")</f>
        <v/>
      </c>
      <c r="B201" s="88" t="str">
        <f>IF($A201="","",VLOOKUP($A201,'Annex 2 EHV charges'!$D:$O,2,0))</f>
        <v/>
      </c>
      <c r="C201" s="89" t="str">
        <f>IF($A201="","",VLOOKUP($A201,'Annex 2 EHV charges'!$D:$O,3,0))</f>
        <v/>
      </c>
      <c r="D201" s="88" t="str">
        <f>IF($A201="","",VLOOKUP($A201,'Annex 2 EHV charges'!$D:$O,4,0))</f>
        <v/>
      </c>
      <c r="E201" s="90" t="str">
        <f>IFERROR(IF(VLOOKUP($A201,'Annex 2 EHV charges'!$D:$O,9,FALSE)=0,"",VLOOKUP($A201,'Annex 2 EHV charges'!$D:$O,9,FALSE)),"")</f>
        <v/>
      </c>
      <c r="F201" s="91" t="str">
        <f>IFERROR(IF(VLOOKUP($A201,'Annex 2 EHV charges'!$D:$O,10,FALSE)=0,"",VLOOKUP($A201,'Annex 2 EHV charges'!$D:$O,10,FALSE)),"")</f>
        <v/>
      </c>
      <c r="G201" s="92" t="str">
        <f>IFERROR(IF(VLOOKUP($A201,'Annex 2 EHV charges'!$D:$O,11,FALSE)=0,"",VLOOKUP($A201,'Annex 2 EHV charges'!$D:$O,11,FALSE)),"")</f>
        <v/>
      </c>
      <c r="H201" s="92" t="str">
        <f>IFERROR(IF(VLOOKUP($A201,'Annex 2 EHV charges'!$D:$O,12,FALSE)=0,"",VLOOKUP($A201,'Annex 2 EHV charges'!$D:$O,12,FALSE)),"")</f>
        <v/>
      </c>
    </row>
    <row r="202" spans="1:8" x14ac:dyDescent="0.25">
      <c r="A202" s="89" t="str">
        <f t="array" ref="A202">IFERROR(INDEX('Annex 2 EHV charges'!$D$11:$D$260, MATCH(0, IF(ISBLANK('Annex 2 EHV charges'!$D$11:$D$260),1, COUNTIF(A$4:$A201, 'Annex 2 EHV charges'!$D$11:$D$260)), 0)),"")</f>
        <v/>
      </c>
      <c r="B202" s="88" t="str">
        <f>IF($A202="","",VLOOKUP($A202,'Annex 2 EHV charges'!$D:$O,2,0))</f>
        <v/>
      </c>
      <c r="C202" s="89" t="str">
        <f>IF($A202="","",VLOOKUP($A202,'Annex 2 EHV charges'!$D:$O,3,0))</f>
        <v/>
      </c>
      <c r="D202" s="88" t="str">
        <f>IF($A202="","",VLOOKUP($A202,'Annex 2 EHV charges'!$D:$O,4,0))</f>
        <v/>
      </c>
      <c r="E202" s="90" t="str">
        <f>IFERROR(IF(VLOOKUP($A202,'Annex 2 EHV charges'!$D:$O,9,FALSE)=0,"",VLOOKUP($A202,'Annex 2 EHV charges'!$D:$O,9,FALSE)),"")</f>
        <v/>
      </c>
      <c r="F202" s="91" t="str">
        <f>IFERROR(IF(VLOOKUP($A202,'Annex 2 EHV charges'!$D:$O,10,FALSE)=0,"",VLOOKUP($A202,'Annex 2 EHV charges'!$D:$O,10,FALSE)),"")</f>
        <v/>
      </c>
      <c r="G202" s="92" t="str">
        <f>IFERROR(IF(VLOOKUP($A202,'Annex 2 EHV charges'!$D:$O,11,FALSE)=0,"",VLOOKUP($A202,'Annex 2 EHV charges'!$D:$O,11,FALSE)),"")</f>
        <v/>
      </c>
      <c r="H202" s="92" t="str">
        <f>IFERROR(IF(VLOOKUP($A202,'Annex 2 EHV charges'!$D:$O,12,FALSE)=0,"",VLOOKUP($A202,'Annex 2 EHV charges'!$D:$O,12,FALSE)),"")</f>
        <v/>
      </c>
    </row>
    <row r="203" spans="1:8" x14ac:dyDescent="0.25">
      <c r="A203" s="89" t="str">
        <f t="array" ref="A203">IFERROR(INDEX('Annex 2 EHV charges'!$D$11:$D$260, MATCH(0, IF(ISBLANK('Annex 2 EHV charges'!$D$11:$D$260),1, COUNTIF(A$4:$A202, 'Annex 2 EHV charges'!$D$11:$D$260)), 0)),"")</f>
        <v/>
      </c>
      <c r="B203" s="88" t="str">
        <f>IF($A203="","",VLOOKUP($A203,'Annex 2 EHV charges'!$D:$O,2,0))</f>
        <v/>
      </c>
      <c r="C203" s="89" t="str">
        <f>IF($A203="","",VLOOKUP($A203,'Annex 2 EHV charges'!$D:$O,3,0))</f>
        <v/>
      </c>
      <c r="D203" s="88" t="str">
        <f>IF($A203="","",VLOOKUP($A203,'Annex 2 EHV charges'!$D:$O,4,0))</f>
        <v/>
      </c>
      <c r="E203" s="90" t="str">
        <f>IFERROR(IF(VLOOKUP($A203,'Annex 2 EHV charges'!$D:$O,9,FALSE)=0,"",VLOOKUP($A203,'Annex 2 EHV charges'!$D:$O,9,FALSE)),"")</f>
        <v/>
      </c>
      <c r="F203" s="91" t="str">
        <f>IFERROR(IF(VLOOKUP($A203,'Annex 2 EHV charges'!$D:$O,10,FALSE)=0,"",VLOOKUP($A203,'Annex 2 EHV charges'!$D:$O,10,FALSE)),"")</f>
        <v/>
      </c>
      <c r="G203" s="92" t="str">
        <f>IFERROR(IF(VLOOKUP($A203,'Annex 2 EHV charges'!$D:$O,11,FALSE)=0,"",VLOOKUP($A203,'Annex 2 EHV charges'!$D:$O,11,FALSE)),"")</f>
        <v/>
      </c>
      <c r="H203" s="92" t="str">
        <f>IFERROR(IF(VLOOKUP($A203,'Annex 2 EHV charges'!$D:$O,12,FALSE)=0,"",VLOOKUP($A203,'Annex 2 EHV charges'!$D:$O,12,FALSE)),"")</f>
        <v/>
      </c>
    </row>
    <row r="204" spans="1:8" x14ac:dyDescent="0.25">
      <c r="A204" s="89" t="str">
        <f t="array" ref="A204">IFERROR(INDEX('Annex 2 EHV charges'!$D$11:$D$260, MATCH(0, IF(ISBLANK('Annex 2 EHV charges'!$D$11:$D$260),1, COUNTIF(A$4:$A203, 'Annex 2 EHV charges'!$D$11:$D$260)), 0)),"")</f>
        <v/>
      </c>
      <c r="B204" s="88" t="str">
        <f>IF($A204="","",VLOOKUP($A204,'Annex 2 EHV charges'!$D:$O,2,0))</f>
        <v/>
      </c>
      <c r="C204" s="89" t="str">
        <f>IF($A204="","",VLOOKUP($A204,'Annex 2 EHV charges'!$D:$O,3,0))</f>
        <v/>
      </c>
      <c r="D204" s="88" t="str">
        <f>IF($A204="","",VLOOKUP($A204,'Annex 2 EHV charges'!$D:$O,4,0))</f>
        <v/>
      </c>
      <c r="E204" s="90" t="str">
        <f>IFERROR(IF(VLOOKUP($A204,'Annex 2 EHV charges'!$D:$O,9,FALSE)=0,"",VLOOKUP($A204,'Annex 2 EHV charges'!$D:$O,9,FALSE)),"")</f>
        <v/>
      </c>
      <c r="F204" s="91" t="str">
        <f>IFERROR(IF(VLOOKUP($A204,'Annex 2 EHV charges'!$D:$O,10,FALSE)=0,"",VLOOKUP($A204,'Annex 2 EHV charges'!$D:$O,10,FALSE)),"")</f>
        <v/>
      </c>
      <c r="G204" s="92" t="str">
        <f>IFERROR(IF(VLOOKUP($A204,'Annex 2 EHV charges'!$D:$O,11,FALSE)=0,"",VLOOKUP($A204,'Annex 2 EHV charges'!$D:$O,11,FALSE)),"")</f>
        <v/>
      </c>
      <c r="H204" s="92" t="str">
        <f>IFERROR(IF(VLOOKUP($A204,'Annex 2 EHV charges'!$D:$O,12,FALSE)=0,"",VLOOKUP($A204,'Annex 2 EHV charges'!$D:$O,12,FALSE)),"")</f>
        <v/>
      </c>
    </row>
    <row r="205" spans="1:8" x14ac:dyDescent="0.25">
      <c r="A205" s="89" t="str">
        <f t="array" ref="A205">IFERROR(INDEX('Annex 2 EHV charges'!$D$11:$D$260, MATCH(0, IF(ISBLANK('Annex 2 EHV charges'!$D$11:$D$260),1, COUNTIF(A$4:$A204, 'Annex 2 EHV charges'!$D$11:$D$260)), 0)),"")</f>
        <v/>
      </c>
      <c r="B205" s="88" t="str">
        <f>IF($A205="","",VLOOKUP($A205,'Annex 2 EHV charges'!$D:$O,2,0))</f>
        <v/>
      </c>
      <c r="C205" s="89" t="str">
        <f>IF($A205="","",VLOOKUP($A205,'Annex 2 EHV charges'!$D:$O,3,0))</f>
        <v/>
      </c>
      <c r="D205" s="88" t="str">
        <f>IF($A205="","",VLOOKUP($A205,'Annex 2 EHV charges'!$D:$O,4,0))</f>
        <v/>
      </c>
      <c r="E205" s="90" t="str">
        <f>IFERROR(IF(VLOOKUP($A205,'Annex 2 EHV charges'!$D:$O,9,FALSE)=0,"",VLOOKUP($A205,'Annex 2 EHV charges'!$D:$O,9,FALSE)),"")</f>
        <v/>
      </c>
      <c r="F205" s="91" t="str">
        <f>IFERROR(IF(VLOOKUP($A205,'Annex 2 EHV charges'!$D:$O,10,FALSE)=0,"",VLOOKUP($A205,'Annex 2 EHV charges'!$D:$O,10,FALSE)),"")</f>
        <v/>
      </c>
      <c r="G205" s="92" t="str">
        <f>IFERROR(IF(VLOOKUP($A205,'Annex 2 EHV charges'!$D:$O,11,FALSE)=0,"",VLOOKUP($A205,'Annex 2 EHV charges'!$D:$O,11,FALSE)),"")</f>
        <v/>
      </c>
      <c r="H205" s="92" t="str">
        <f>IFERROR(IF(VLOOKUP($A205,'Annex 2 EHV charges'!$D:$O,12,FALSE)=0,"",VLOOKUP($A205,'Annex 2 EHV charges'!$D:$O,12,FALSE)),"")</f>
        <v/>
      </c>
    </row>
    <row r="206" spans="1:8" x14ac:dyDescent="0.25">
      <c r="A206" s="89" t="str">
        <f t="array" ref="A206">IFERROR(INDEX('Annex 2 EHV charges'!$D$11:$D$260, MATCH(0, IF(ISBLANK('Annex 2 EHV charges'!$D$11:$D$260),1, COUNTIF(A$4:$A205, 'Annex 2 EHV charges'!$D$11:$D$260)), 0)),"")</f>
        <v/>
      </c>
      <c r="B206" s="88" t="str">
        <f>IF($A206="","",VLOOKUP($A206,'Annex 2 EHV charges'!$D:$O,2,0))</f>
        <v/>
      </c>
      <c r="C206" s="89" t="str">
        <f>IF($A206="","",VLOOKUP($A206,'Annex 2 EHV charges'!$D:$O,3,0))</f>
        <v/>
      </c>
      <c r="D206" s="88" t="str">
        <f>IF($A206="","",VLOOKUP($A206,'Annex 2 EHV charges'!$D:$O,4,0))</f>
        <v/>
      </c>
      <c r="E206" s="90" t="str">
        <f>IFERROR(IF(VLOOKUP($A206,'Annex 2 EHV charges'!$D:$O,9,FALSE)=0,"",VLOOKUP($A206,'Annex 2 EHV charges'!$D:$O,9,FALSE)),"")</f>
        <v/>
      </c>
      <c r="F206" s="91" t="str">
        <f>IFERROR(IF(VLOOKUP($A206,'Annex 2 EHV charges'!$D:$O,10,FALSE)=0,"",VLOOKUP($A206,'Annex 2 EHV charges'!$D:$O,10,FALSE)),"")</f>
        <v/>
      </c>
      <c r="G206" s="92" t="str">
        <f>IFERROR(IF(VLOOKUP($A206,'Annex 2 EHV charges'!$D:$O,11,FALSE)=0,"",VLOOKUP($A206,'Annex 2 EHV charges'!$D:$O,11,FALSE)),"")</f>
        <v/>
      </c>
      <c r="H206" s="92" t="str">
        <f>IFERROR(IF(VLOOKUP($A206,'Annex 2 EHV charges'!$D:$O,12,FALSE)=0,"",VLOOKUP($A206,'Annex 2 EHV charges'!$D:$O,12,FALSE)),"")</f>
        <v/>
      </c>
    </row>
    <row r="207" spans="1:8" x14ac:dyDescent="0.25">
      <c r="A207" s="89" t="str">
        <f t="array" ref="A207">IFERROR(INDEX('Annex 2 EHV charges'!$D$11:$D$260, MATCH(0, IF(ISBLANK('Annex 2 EHV charges'!$D$11:$D$260),1, COUNTIF(A$4:$A206, 'Annex 2 EHV charges'!$D$11:$D$260)), 0)),"")</f>
        <v/>
      </c>
      <c r="B207" s="88" t="str">
        <f>IF($A207="","",VLOOKUP($A207,'Annex 2 EHV charges'!$D:$O,2,0))</f>
        <v/>
      </c>
      <c r="C207" s="89" t="str">
        <f>IF($A207="","",VLOOKUP($A207,'Annex 2 EHV charges'!$D:$O,3,0))</f>
        <v/>
      </c>
      <c r="D207" s="88" t="str">
        <f>IF($A207="","",VLOOKUP($A207,'Annex 2 EHV charges'!$D:$O,4,0))</f>
        <v/>
      </c>
      <c r="E207" s="90" t="str">
        <f>IFERROR(IF(VLOOKUP($A207,'Annex 2 EHV charges'!$D:$O,9,FALSE)=0,"",VLOOKUP($A207,'Annex 2 EHV charges'!$D:$O,9,FALSE)),"")</f>
        <v/>
      </c>
      <c r="F207" s="91" t="str">
        <f>IFERROR(IF(VLOOKUP($A207,'Annex 2 EHV charges'!$D:$O,10,FALSE)=0,"",VLOOKUP($A207,'Annex 2 EHV charges'!$D:$O,10,FALSE)),"")</f>
        <v/>
      </c>
      <c r="G207" s="92" t="str">
        <f>IFERROR(IF(VLOOKUP($A207,'Annex 2 EHV charges'!$D:$O,11,FALSE)=0,"",VLOOKUP($A207,'Annex 2 EHV charges'!$D:$O,11,FALSE)),"")</f>
        <v/>
      </c>
      <c r="H207" s="92" t="str">
        <f>IFERROR(IF(VLOOKUP($A207,'Annex 2 EHV charges'!$D:$O,12,FALSE)=0,"",VLOOKUP($A207,'Annex 2 EHV charges'!$D:$O,12,FALSE)),"")</f>
        <v/>
      </c>
    </row>
    <row r="208" spans="1:8" x14ac:dyDescent="0.25">
      <c r="A208" s="89" t="str">
        <f t="array" ref="A208">IFERROR(INDEX('Annex 2 EHV charges'!$D$11:$D$260, MATCH(0, IF(ISBLANK('Annex 2 EHV charges'!$D$11:$D$260),1, COUNTIF(A$4:$A207, 'Annex 2 EHV charges'!$D$11:$D$260)), 0)),"")</f>
        <v/>
      </c>
      <c r="B208" s="88" t="str">
        <f>IF($A208="","",VLOOKUP($A208,'Annex 2 EHV charges'!$D:$O,2,0))</f>
        <v/>
      </c>
      <c r="C208" s="89" t="str">
        <f>IF($A208="","",VLOOKUP($A208,'Annex 2 EHV charges'!$D:$O,3,0))</f>
        <v/>
      </c>
      <c r="D208" s="88" t="str">
        <f>IF($A208="","",VLOOKUP($A208,'Annex 2 EHV charges'!$D:$O,4,0))</f>
        <v/>
      </c>
      <c r="E208" s="90" t="str">
        <f>IFERROR(IF(VLOOKUP($A208,'Annex 2 EHV charges'!$D:$O,9,FALSE)=0,"",VLOOKUP($A208,'Annex 2 EHV charges'!$D:$O,9,FALSE)),"")</f>
        <v/>
      </c>
      <c r="F208" s="91" t="str">
        <f>IFERROR(IF(VLOOKUP($A208,'Annex 2 EHV charges'!$D:$O,10,FALSE)=0,"",VLOOKUP($A208,'Annex 2 EHV charges'!$D:$O,10,FALSE)),"")</f>
        <v/>
      </c>
      <c r="G208" s="92" t="str">
        <f>IFERROR(IF(VLOOKUP($A208,'Annex 2 EHV charges'!$D:$O,11,FALSE)=0,"",VLOOKUP($A208,'Annex 2 EHV charges'!$D:$O,11,FALSE)),"")</f>
        <v/>
      </c>
      <c r="H208" s="92" t="str">
        <f>IFERROR(IF(VLOOKUP($A208,'Annex 2 EHV charges'!$D:$O,12,FALSE)=0,"",VLOOKUP($A208,'Annex 2 EHV charges'!$D:$O,12,FALSE)),"")</f>
        <v/>
      </c>
    </row>
    <row r="209" spans="1:8" x14ac:dyDescent="0.25">
      <c r="A209" s="89" t="str">
        <f t="array" ref="A209">IFERROR(INDEX('Annex 2 EHV charges'!$D$11:$D$260, MATCH(0, IF(ISBLANK('Annex 2 EHV charges'!$D$11:$D$260),1, COUNTIF(A$4:$A208, 'Annex 2 EHV charges'!$D$11:$D$260)), 0)),"")</f>
        <v/>
      </c>
      <c r="B209" s="88" t="str">
        <f>IF($A209="","",VLOOKUP($A209,'Annex 2 EHV charges'!$D:$O,2,0))</f>
        <v/>
      </c>
      <c r="C209" s="89" t="str">
        <f>IF($A209="","",VLOOKUP($A209,'Annex 2 EHV charges'!$D:$O,3,0))</f>
        <v/>
      </c>
      <c r="D209" s="88" t="str">
        <f>IF($A209="","",VLOOKUP($A209,'Annex 2 EHV charges'!$D:$O,4,0))</f>
        <v/>
      </c>
      <c r="E209" s="90" t="str">
        <f>IFERROR(IF(VLOOKUP($A209,'Annex 2 EHV charges'!$D:$O,9,FALSE)=0,"",VLOOKUP($A209,'Annex 2 EHV charges'!$D:$O,9,FALSE)),"")</f>
        <v/>
      </c>
      <c r="F209" s="91" t="str">
        <f>IFERROR(IF(VLOOKUP($A209,'Annex 2 EHV charges'!$D:$O,10,FALSE)=0,"",VLOOKUP($A209,'Annex 2 EHV charges'!$D:$O,10,FALSE)),"")</f>
        <v/>
      </c>
      <c r="G209" s="92" t="str">
        <f>IFERROR(IF(VLOOKUP($A209,'Annex 2 EHV charges'!$D:$O,11,FALSE)=0,"",VLOOKUP($A209,'Annex 2 EHV charges'!$D:$O,11,FALSE)),"")</f>
        <v/>
      </c>
      <c r="H209" s="92" t="str">
        <f>IFERROR(IF(VLOOKUP($A209,'Annex 2 EHV charges'!$D:$O,12,FALSE)=0,"",VLOOKUP($A209,'Annex 2 EHV charges'!$D:$O,12,FALSE)),"")</f>
        <v/>
      </c>
    </row>
    <row r="210" spans="1:8" x14ac:dyDescent="0.25">
      <c r="A210" s="89" t="str">
        <f t="array" ref="A210">IFERROR(INDEX('Annex 2 EHV charges'!$D$11:$D$260, MATCH(0, IF(ISBLANK('Annex 2 EHV charges'!$D$11:$D$260),1, COUNTIF(A$4:$A209, 'Annex 2 EHV charges'!$D$11:$D$260)), 0)),"")</f>
        <v/>
      </c>
      <c r="B210" s="88" t="str">
        <f>IF($A210="","",VLOOKUP($A210,'Annex 2 EHV charges'!$D:$O,2,0))</f>
        <v/>
      </c>
      <c r="C210" s="89" t="str">
        <f>IF($A210="","",VLOOKUP($A210,'Annex 2 EHV charges'!$D:$O,3,0))</f>
        <v/>
      </c>
      <c r="D210" s="88" t="str">
        <f>IF($A210="","",VLOOKUP($A210,'Annex 2 EHV charges'!$D:$O,4,0))</f>
        <v/>
      </c>
      <c r="E210" s="90" t="str">
        <f>IFERROR(IF(VLOOKUP($A210,'Annex 2 EHV charges'!$D:$O,9,FALSE)=0,"",VLOOKUP($A210,'Annex 2 EHV charges'!$D:$O,9,FALSE)),"")</f>
        <v/>
      </c>
      <c r="F210" s="91" t="str">
        <f>IFERROR(IF(VLOOKUP($A210,'Annex 2 EHV charges'!$D:$O,10,FALSE)=0,"",VLOOKUP($A210,'Annex 2 EHV charges'!$D:$O,10,FALSE)),"")</f>
        <v/>
      </c>
      <c r="G210" s="92" t="str">
        <f>IFERROR(IF(VLOOKUP($A210,'Annex 2 EHV charges'!$D:$O,11,FALSE)=0,"",VLOOKUP($A210,'Annex 2 EHV charges'!$D:$O,11,FALSE)),"")</f>
        <v/>
      </c>
      <c r="H210" s="92" t="str">
        <f>IFERROR(IF(VLOOKUP($A210,'Annex 2 EHV charges'!$D:$O,12,FALSE)=0,"",VLOOKUP($A210,'Annex 2 EHV charges'!$D:$O,12,FALSE)),"")</f>
        <v/>
      </c>
    </row>
    <row r="211" spans="1:8" x14ac:dyDescent="0.25">
      <c r="A211" s="89" t="str">
        <f t="array" ref="A211">IFERROR(INDEX('Annex 2 EHV charges'!$D$11:$D$260, MATCH(0, IF(ISBLANK('Annex 2 EHV charges'!$D$11:$D$260),1, COUNTIF(A$4:$A210, 'Annex 2 EHV charges'!$D$11:$D$260)), 0)),"")</f>
        <v/>
      </c>
      <c r="B211" s="88" t="str">
        <f>IF($A211="","",VLOOKUP($A211,'Annex 2 EHV charges'!$D:$O,2,0))</f>
        <v/>
      </c>
      <c r="C211" s="89" t="str">
        <f>IF($A211="","",VLOOKUP($A211,'Annex 2 EHV charges'!$D:$O,3,0))</f>
        <v/>
      </c>
      <c r="D211" s="88" t="str">
        <f>IF($A211="","",VLOOKUP($A211,'Annex 2 EHV charges'!$D:$O,4,0))</f>
        <v/>
      </c>
      <c r="E211" s="90" t="str">
        <f>IFERROR(IF(VLOOKUP($A211,'Annex 2 EHV charges'!$D:$O,9,FALSE)=0,"",VLOOKUP($A211,'Annex 2 EHV charges'!$D:$O,9,FALSE)),"")</f>
        <v/>
      </c>
      <c r="F211" s="91" t="str">
        <f>IFERROR(IF(VLOOKUP($A211,'Annex 2 EHV charges'!$D:$O,10,FALSE)=0,"",VLOOKUP($A211,'Annex 2 EHV charges'!$D:$O,10,FALSE)),"")</f>
        <v/>
      </c>
      <c r="G211" s="92" t="str">
        <f>IFERROR(IF(VLOOKUP($A211,'Annex 2 EHV charges'!$D:$O,11,FALSE)=0,"",VLOOKUP($A211,'Annex 2 EHV charges'!$D:$O,11,FALSE)),"")</f>
        <v/>
      </c>
      <c r="H211" s="92" t="str">
        <f>IFERROR(IF(VLOOKUP($A211,'Annex 2 EHV charges'!$D:$O,12,FALSE)=0,"",VLOOKUP($A211,'Annex 2 EHV charges'!$D:$O,12,FALSE)),"")</f>
        <v/>
      </c>
    </row>
    <row r="212" spans="1:8" x14ac:dyDescent="0.25">
      <c r="A212" s="89" t="str">
        <f t="array" ref="A212">IFERROR(INDEX('Annex 2 EHV charges'!$D$11:$D$260, MATCH(0, IF(ISBLANK('Annex 2 EHV charges'!$D$11:$D$260),1, COUNTIF(A$4:$A211, 'Annex 2 EHV charges'!$D$11:$D$260)), 0)),"")</f>
        <v/>
      </c>
      <c r="B212" s="88" t="str">
        <f>IF($A212="","",VLOOKUP($A212,'Annex 2 EHV charges'!$D:$O,2,0))</f>
        <v/>
      </c>
      <c r="C212" s="89" t="str">
        <f>IF($A212="","",VLOOKUP($A212,'Annex 2 EHV charges'!$D:$O,3,0))</f>
        <v/>
      </c>
      <c r="D212" s="88" t="str">
        <f>IF($A212="","",VLOOKUP($A212,'Annex 2 EHV charges'!$D:$O,4,0))</f>
        <v/>
      </c>
      <c r="E212" s="90" t="str">
        <f>IFERROR(IF(VLOOKUP($A212,'Annex 2 EHV charges'!$D:$O,9,FALSE)=0,"",VLOOKUP($A212,'Annex 2 EHV charges'!$D:$O,9,FALSE)),"")</f>
        <v/>
      </c>
      <c r="F212" s="91" t="str">
        <f>IFERROR(IF(VLOOKUP($A212,'Annex 2 EHV charges'!$D:$O,10,FALSE)=0,"",VLOOKUP($A212,'Annex 2 EHV charges'!$D:$O,10,FALSE)),"")</f>
        <v/>
      </c>
      <c r="G212" s="92" t="str">
        <f>IFERROR(IF(VLOOKUP($A212,'Annex 2 EHV charges'!$D:$O,11,FALSE)=0,"",VLOOKUP($A212,'Annex 2 EHV charges'!$D:$O,11,FALSE)),"")</f>
        <v/>
      </c>
      <c r="H212" s="92" t="str">
        <f>IFERROR(IF(VLOOKUP($A212,'Annex 2 EHV charges'!$D:$O,12,FALSE)=0,"",VLOOKUP($A212,'Annex 2 EHV charges'!$D:$O,12,FALSE)),"")</f>
        <v/>
      </c>
    </row>
    <row r="213" spans="1:8" x14ac:dyDescent="0.25">
      <c r="A213" s="89" t="str">
        <f t="array" ref="A213">IFERROR(INDEX('Annex 2 EHV charges'!$D$11:$D$260, MATCH(0, IF(ISBLANK('Annex 2 EHV charges'!$D$11:$D$260),1, COUNTIF(A$4:$A212, 'Annex 2 EHV charges'!$D$11:$D$260)), 0)),"")</f>
        <v/>
      </c>
      <c r="B213" s="88" t="str">
        <f>IF($A213="","",VLOOKUP($A213,'Annex 2 EHV charges'!$D:$O,2,0))</f>
        <v/>
      </c>
      <c r="C213" s="89" t="str">
        <f>IF($A213="","",VLOOKUP($A213,'Annex 2 EHV charges'!$D:$O,3,0))</f>
        <v/>
      </c>
      <c r="D213" s="88" t="str">
        <f>IF($A213="","",VLOOKUP($A213,'Annex 2 EHV charges'!$D:$O,4,0))</f>
        <v/>
      </c>
      <c r="E213" s="90" t="str">
        <f>IFERROR(IF(VLOOKUP($A213,'Annex 2 EHV charges'!$D:$O,9,FALSE)=0,"",VLOOKUP($A213,'Annex 2 EHV charges'!$D:$O,9,FALSE)),"")</f>
        <v/>
      </c>
      <c r="F213" s="91" t="str">
        <f>IFERROR(IF(VLOOKUP($A213,'Annex 2 EHV charges'!$D:$O,10,FALSE)=0,"",VLOOKUP($A213,'Annex 2 EHV charges'!$D:$O,10,FALSE)),"")</f>
        <v/>
      </c>
      <c r="G213" s="92" t="str">
        <f>IFERROR(IF(VLOOKUP($A213,'Annex 2 EHV charges'!$D:$O,11,FALSE)=0,"",VLOOKUP($A213,'Annex 2 EHV charges'!$D:$O,11,FALSE)),"")</f>
        <v/>
      </c>
      <c r="H213" s="92" t="str">
        <f>IFERROR(IF(VLOOKUP($A213,'Annex 2 EHV charges'!$D:$O,12,FALSE)=0,"",VLOOKUP($A213,'Annex 2 EHV charges'!$D:$O,12,FALSE)),"")</f>
        <v/>
      </c>
    </row>
    <row r="214" spans="1:8" x14ac:dyDescent="0.25">
      <c r="A214" s="89" t="str">
        <f t="array" ref="A214">IFERROR(INDEX('Annex 2 EHV charges'!$D$11:$D$260, MATCH(0, IF(ISBLANK('Annex 2 EHV charges'!$D$11:$D$260),1, COUNTIF(A$4:$A213, 'Annex 2 EHV charges'!$D$11:$D$260)), 0)),"")</f>
        <v/>
      </c>
      <c r="B214" s="88" t="str">
        <f>IF($A214="","",VLOOKUP($A214,'Annex 2 EHV charges'!$D:$O,2,0))</f>
        <v/>
      </c>
      <c r="C214" s="89" t="str">
        <f>IF($A214="","",VLOOKUP($A214,'Annex 2 EHV charges'!$D:$O,3,0))</f>
        <v/>
      </c>
      <c r="D214" s="88" t="str">
        <f>IF($A214="","",VLOOKUP($A214,'Annex 2 EHV charges'!$D:$O,4,0))</f>
        <v/>
      </c>
      <c r="E214" s="90" t="str">
        <f>IFERROR(IF(VLOOKUP($A214,'Annex 2 EHV charges'!$D:$O,9,FALSE)=0,"",VLOOKUP($A214,'Annex 2 EHV charges'!$D:$O,9,FALSE)),"")</f>
        <v/>
      </c>
      <c r="F214" s="91" t="str">
        <f>IFERROR(IF(VLOOKUP($A214,'Annex 2 EHV charges'!$D:$O,10,FALSE)=0,"",VLOOKUP($A214,'Annex 2 EHV charges'!$D:$O,10,FALSE)),"")</f>
        <v/>
      </c>
      <c r="G214" s="92" t="str">
        <f>IFERROR(IF(VLOOKUP($A214,'Annex 2 EHV charges'!$D:$O,11,FALSE)=0,"",VLOOKUP($A214,'Annex 2 EHV charges'!$D:$O,11,FALSE)),"")</f>
        <v/>
      </c>
      <c r="H214" s="92" t="str">
        <f>IFERROR(IF(VLOOKUP($A214,'Annex 2 EHV charges'!$D:$O,12,FALSE)=0,"",VLOOKUP($A214,'Annex 2 EHV charges'!$D:$O,12,FALSE)),"")</f>
        <v/>
      </c>
    </row>
    <row r="215" spans="1:8" x14ac:dyDescent="0.25">
      <c r="A215" s="89" t="str">
        <f t="array" ref="A215">IFERROR(INDEX('Annex 2 EHV charges'!$D$11:$D$260, MATCH(0, IF(ISBLANK('Annex 2 EHV charges'!$D$11:$D$260),1, COUNTIF(A$4:$A214, 'Annex 2 EHV charges'!$D$11:$D$260)), 0)),"")</f>
        <v/>
      </c>
      <c r="B215" s="88" t="str">
        <f>IF($A215="","",VLOOKUP($A215,'Annex 2 EHV charges'!$D:$O,2,0))</f>
        <v/>
      </c>
      <c r="C215" s="89" t="str">
        <f>IF($A215="","",VLOOKUP($A215,'Annex 2 EHV charges'!$D:$O,3,0))</f>
        <v/>
      </c>
      <c r="D215" s="88" t="str">
        <f>IF($A215="","",VLOOKUP($A215,'Annex 2 EHV charges'!$D:$O,4,0))</f>
        <v/>
      </c>
      <c r="E215" s="90" t="str">
        <f>IFERROR(IF(VLOOKUP($A215,'Annex 2 EHV charges'!$D:$O,9,FALSE)=0,"",VLOOKUP($A215,'Annex 2 EHV charges'!$D:$O,9,FALSE)),"")</f>
        <v/>
      </c>
      <c r="F215" s="91" t="str">
        <f>IFERROR(IF(VLOOKUP($A215,'Annex 2 EHV charges'!$D:$O,10,FALSE)=0,"",VLOOKUP($A215,'Annex 2 EHV charges'!$D:$O,10,FALSE)),"")</f>
        <v/>
      </c>
      <c r="G215" s="92" t="str">
        <f>IFERROR(IF(VLOOKUP($A215,'Annex 2 EHV charges'!$D:$O,11,FALSE)=0,"",VLOOKUP($A215,'Annex 2 EHV charges'!$D:$O,11,FALSE)),"")</f>
        <v/>
      </c>
      <c r="H215" s="92" t="str">
        <f>IFERROR(IF(VLOOKUP($A215,'Annex 2 EHV charges'!$D:$O,12,FALSE)=0,"",VLOOKUP($A215,'Annex 2 EHV charges'!$D:$O,12,FALSE)),"")</f>
        <v/>
      </c>
    </row>
    <row r="216" spans="1:8" x14ac:dyDescent="0.25">
      <c r="A216" s="89" t="str">
        <f t="array" ref="A216">IFERROR(INDEX('Annex 2 EHV charges'!$D$11:$D$260, MATCH(0, IF(ISBLANK('Annex 2 EHV charges'!$D$11:$D$260),1, COUNTIF(A$4:$A215, 'Annex 2 EHV charges'!$D$11:$D$260)), 0)),"")</f>
        <v/>
      </c>
      <c r="B216" s="88" t="str">
        <f>IF($A216="","",VLOOKUP($A216,'Annex 2 EHV charges'!$D:$O,2,0))</f>
        <v/>
      </c>
      <c r="C216" s="89" t="str">
        <f>IF($A216="","",VLOOKUP($A216,'Annex 2 EHV charges'!$D:$O,3,0))</f>
        <v/>
      </c>
      <c r="D216" s="88" t="str">
        <f>IF($A216="","",VLOOKUP($A216,'Annex 2 EHV charges'!$D:$O,4,0))</f>
        <v/>
      </c>
      <c r="E216" s="90" t="str">
        <f>IFERROR(IF(VLOOKUP($A216,'Annex 2 EHV charges'!$D:$O,9,FALSE)=0,"",VLOOKUP($A216,'Annex 2 EHV charges'!$D:$O,9,FALSE)),"")</f>
        <v/>
      </c>
      <c r="F216" s="91" t="str">
        <f>IFERROR(IF(VLOOKUP($A216,'Annex 2 EHV charges'!$D:$O,10,FALSE)=0,"",VLOOKUP($A216,'Annex 2 EHV charges'!$D:$O,10,FALSE)),"")</f>
        <v/>
      </c>
      <c r="G216" s="92" t="str">
        <f>IFERROR(IF(VLOOKUP($A216,'Annex 2 EHV charges'!$D:$O,11,FALSE)=0,"",VLOOKUP($A216,'Annex 2 EHV charges'!$D:$O,11,FALSE)),"")</f>
        <v/>
      </c>
      <c r="H216" s="92" t="str">
        <f>IFERROR(IF(VLOOKUP($A216,'Annex 2 EHV charges'!$D:$O,12,FALSE)=0,"",VLOOKUP($A216,'Annex 2 EHV charges'!$D:$O,12,FALSE)),"")</f>
        <v/>
      </c>
    </row>
    <row r="217" spans="1:8" x14ac:dyDescent="0.25">
      <c r="A217" s="89" t="str">
        <f t="array" ref="A217">IFERROR(INDEX('Annex 2 EHV charges'!$D$11:$D$260, MATCH(0, IF(ISBLANK('Annex 2 EHV charges'!$D$11:$D$260),1, COUNTIF(A$4:$A216, 'Annex 2 EHV charges'!$D$11:$D$260)), 0)),"")</f>
        <v/>
      </c>
      <c r="B217" s="88" t="str">
        <f>IF($A217="","",VLOOKUP($A217,'Annex 2 EHV charges'!$D:$O,2,0))</f>
        <v/>
      </c>
      <c r="C217" s="89" t="str">
        <f>IF($A217="","",VLOOKUP($A217,'Annex 2 EHV charges'!$D:$O,3,0))</f>
        <v/>
      </c>
      <c r="D217" s="88" t="str">
        <f>IF($A217="","",VLOOKUP($A217,'Annex 2 EHV charges'!$D:$O,4,0))</f>
        <v/>
      </c>
      <c r="E217" s="90" t="str">
        <f>IFERROR(IF(VLOOKUP($A217,'Annex 2 EHV charges'!$D:$O,9,FALSE)=0,"",VLOOKUP($A217,'Annex 2 EHV charges'!$D:$O,9,FALSE)),"")</f>
        <v/>
      </c>
      <c r="F217" s="91" t="str">
        <f>IFERROR(IF(VLOOKUP($A217,'Annex 2 EHV charges'!$D:$O,10,FALSE)=0,"",VLOOKUP($A217,'Annex 2 EHV charges'!$D:$O,10,FALSE)),"")</f>
        <v/>
      </c>
      <c r="G217" s="92" t="str">
        <f>IFERROR(IF(VLOOKUP($A217,'Annex 2 EHV charges'!$D:$O,11,FALSE)=0,"",VLOOKUP($A217,'Annex 2 EHV charges'!$D:$O,11,FALSE)),"")</f>
        <v/>
      </c>
      <c r="H217" s="92" t="str">
        <f>IFERROR(IF(VLOOKUP($A217,'Annex 2 EHV charges'!$D:$O,12,FALSE)=0,"",VLOOKUP($A217,'Annex 2 EHV charges'!$D:$O,12,FALSE)),"")</f>
        <v/>
      </c>
    </row>
    <row r="218" spans="1:8" x14ac:dyDescent="0.25">
      <c r="A218" s="89" t="str">
        <f t="array" ref="A218">IFERROR(INDEX('Annex 2 EHV charges'!$D$11:$D$260, MATCH(0, IF(ISBLANK('Annex 2 EHV charges'!$D$11:$D$260),1, COUNTIF(A$4:$A217, 'Annex 2 EHV charges'!$D$11:$D$260)), 0)),"")</f>
        <v/>
      </c>
      <c r="B218" s="88" t="str">
        <f>IF($A218="","",VLOOKUP($A218,'Annex 2 EHV charges'!$D:$O,2,0))</f>
        <v/>
      </c>
      <c r="C218" s="89" t="str">
        <f>IF($A218="","",VLOOKUP($A218,'Annex 2 EHV charges'!$D:$O,3,0))</f>
        <v/>
      </c>
      <c r="D218" s="88" t="str">
        <f>IF($A218="","",VLOOKUP($A218,'Annex 2 EHV charges'!$D:$O,4,0))</f>
        <v/>
      </c>
      <c r="E218" s="90" t="str">
        <f>IFERROR(IF(VLOOKUP($A218,'Annex 2 EHV charges'!$D:$O,9,FALSE)=0,"",VLOOKUP($A218,'Annex 2 EHV charges'!$D:$O,9,FALSE)),"")</f>
        <v/>
      </c>
      <c r="F218" s="91" t="str">
        <f>IFERROR(IF(VLOOKUP($A218,'Annex 2 EHV charges'!$D:$O,10,FALSE)=0,"",VLOOKUP($A218,'Annex 2 EHV charges'!$D:$O,10,FALSE)),"")</f>
        <v/>
      </c>
      <c r="G218" s="92" t="str">
        <f>IFERROR(IF(VLOOKUP($A218,'Annex 2 EHV charges'!$D:$O,11,FALSE)=0,"",VLOOKUP($A218,'Annex 2 EHV charges'!$D:$O,11,FALSE)),"")</f>
        <v/>
      </c>
      <c r="H218" s="92" t="str">
        <f>IFERROR(IF(VLOOKUP($A218,'Annex 2 EHV charges'!$D:$O,12,FALSE)=0,"",VLOOKUP($A218,'Annex 2 EHV charges'!$D:$O,12,FALSE)),"")</f>
        <v/>
      </c>
    </row>
    <row r="219" spans="1:8" x14ac:dyDescent="0.25">
      <c r="A219" s="89" t="str">
        <f t="array" ref="A219">IFERROR(INDEX('Annex 2 EHV charges'!$D$11:$D$260, MATCH(0, IF(ISBLANK('Annex 2 EHV charges'!$D$11:$D$260),1, COUNTIF(A$4:$A218, 'Annex 2 EHV charges'!$D$11:$D$260)), 0)),"")</f>
        <v/>
      </c>
      <c r="B219" s="88" t="str">
        <f>IF($A219="","",VLOOKUP($A219,'Annex 2 EHV charges'!$D:$O,2,0))</f>
        <v/>
      </c>
      <c r="C219" s="89" t="str">
        <f>IF($A219="","",VLOOKUP($A219,'Annex 2 EHV charges'!$D:$O,3,0))</f>
        <v/>
      </c>
      <c r="D219" s="88" t="str">
        <f>IF($A219="","",VLOOKUP($A219,'Annex 2 EHV charges'!$D:$O,4,0))</f>
        <v/>
      </c>
      <c r="E219" s="90" t="str">
        <f>IFERROR(IF(VLOOKUP($A219,'Annex 2 EHV charges'!$D:$O,9,FALSE)=0,"",VLOOKUP($A219,'Annex 2 EHV charges'!$D:$O,9,FALSE)),"")</f>
        <v/>
      </c>
      <c r="F219" s="91" t="str">
        <f>IFERROR(IF(VLOOKUP($A219,'Annex 2 EHV charges'!$D:$O,10,FALSE)=0,"",VLOOKUP($A219,'Annex 2 EHV charges'!$D:$O,10,FALSE)),"")</f>
        <v/>
      </c>
      <c r="G219" s="92" t="str">
        <f>IFERROR(IF(VLOOKUP($A219,'Annex 2 EHV charges'!$D:$O,11,FALSE)=0,"",VLOOKUP($A219,'Annex 2 EHV charges'!$D:$O,11,FALSE)),"")</f>
        <v/>
      </c>
      <c r="H219" s="92" t="str">
        <f>IFERROR(IF(VLOOKUP($A219,'Annex 2 EHV charges'!$D:$O,12,FALSE)=0,"",VLOOKUP($A219,'Annex 2 EHV charges'!$D:$O,12,FALSE)),"")</f>
        <v/>
      </c>
    </row>
    <row r="220" spans="1:8" x14ac:dyDescent="0.25">
      <c r="A220" s="89" t="str">
        <f t="array" ref="A220">IFERROR(INDEX('Annex 2 EHV charges'!$D$11:$D$260, MATCH(0, IF(ISBLANK('Annex 2 EHV charges'!$D$11:$D$260),1, COUNTIF(A$4:$A219, 'Annex 2 EHV charges'!$D$11:$D$260)), 0)),"")</f>
        <v/>
      </c>
      <c r="B220" s="88" t="str">
        <f>IF($A220="","",VLOOKUP($A220,'Annex 2 EHV charges'!$D:$O,2,0))</f>
        <v/>
      </c>
      <c r="C220" s="89" t="str">
        <f>IF($A220="","",VLOOKUP($A220,'Annex 2 EHV charges'!$D:$O,3,0))</f>
        <v/>
      </c>
      <c r="D220" s="88" t="str">
        <f>IF($A220="","",VLOOKUP($A220,'Annex 2 EHV charges'!$D:$O,4,0))</f>
        <v/>
      </c>
      <c r="E220" s="90" t="str">
        <f>IFERROR(IF(VLOOKUP($A220,'Annex 2 EHV charges'!$D:$O,9,FALSE)=0,"",VLOOKUP($A220,'Annex 2 EHV charges'!$D:$O,9,FALSE)),"")</f>
        <v/>
      </c>
      <c r="F220" s="91" t="str">
        <f>IFERROR(IF(VLOOKUP($A220,'Annex 2 EHV charges'!$D:$O,10,FALSE)=0,"",VLOOKUP($A220,'Annex 2 EHV charges'!$D:$O,10,FALSE)),"")</f>
        <v/>
      </c>
      <c r="G220" s="92" t="str">
        <f>IFERROR(IF(VLOOKUP($A220,'Annex 2 EHV charges'!$D:$O,11,FALSE)=0,"",VLOOKUP($A220,'Annex 2 EHV charges'!$D:$O,11,FALSE)),"")</f>
        <v/>
      </c>
      <c r="H220" s="92" t="str">
        <f>IFERROR(IF(VLOOKUP($A220,'Annex 2 EHV charges'!$D:$O,12,FALSE)=0,"",VLOOKUP($A220,'Annex 2 EHV charges'!$D:$O,12,FALSE)),"")</f>
        <v/>
      </c>
    </row>
    <row r="221" spans="1:8" x14ac:dyDescent="0.25">
      <c r="A221" s="89" t="str">
        <f t="array" ref="A221">IFERROR(INDEX('Annex 2 EHV charges'!$D$11:$D$260, MATCH(0, IF(ISBLANK('Annex 2 EHV charges'!$D$11:$D$260),1, COUNTIF(A$4:$A220, 'Annex 2 EHV charges'!$D$11:$D$260)), 0)),"")</f>
        <v/>
      </c>
      <c r="B221" s="88" t="str">
        <f>IF($A221="","",VLOOKUP($A221,'Annex 2 EHV charges'!$D:$O,2,0))</f>
        <v/>
      </c>
      <c r="C221" s="89" t="str">
        <f>IF($A221="","",VLOOKUP($A221,'Annex 2 EHV charges'!$D:$O,3,0))</f>
        <v/>
      </c>
      <c r="D221" s="88" t="str">
        <f>IF($A221="","",VLOOKUP($A221,'Annex 2 EHV charges'!$D:$O,4,0))</f>
        <v/>
      </c>
      <c r="E221" s="90" t="str">
        <f>IFERROR(IF(VLOOKUP($A221,'Annex 2 EHV charges'!$D:$O,9,FALSE)=0,"",VLOOKUP($A221,'Annex 2 EHV charges'!$D:$O,9,FALSE)),"")</f>
        <v/>
      </c>
      <c r="F221" s="91" t="str">
        <f>IFERROR(IF(VLOOKUP($A221,'Annex 2 EHV charges'!$D:$O,10,FALSE)=0,"",VLOOKUP($A221,'Annex 2 EHV charges'!$D:$O,10,FALSE)),"")</f>
        <v/>
      </c>
      <c r="G221" s="92" t="str">
        <f>IFERROR(IF(VLOOKUP($A221,'Annex 2 EHV charges'!$D:$O,11,FALSE)=0,"",VLOOKUP($A221,'Annex 2 EHV charges'!$D:$O,11,FALSE)),"")</f>
        <v/>
      </c>
      <c r="H221" s="92" t="str">
        <f>IFERROR(IF(VLOOKUP($A221,'Annex 2 EHV charges'!$D:$O,12,FALSE)=0,"",VLOOKUP($A221,'Annex 2 EHV charges'!$D:$O,12,FALSE)),"")</f>
        <v/>
      </c>
    </row>
    <row r="222" spans="1:8" x14ac:dyDescent="0.25">
      <c r="A222" s="89" t="str">
        <f t="array" ref="A222">IFERROR(INDEX('Annex 2 EHV charges'!$D$11:$D$260, MATCH(0, IF(ISBLANK('Annex 2 EHV charges'!$D$11:$D$260),1, COUNTIF(A$4:$A221, 'Annex 2 EHV charges'!$D$11:$D$260)), 0)),"")</f>
        <v/>
      </c>
      <c r="B222" s="88" t="str">
        <f>IF($A222="","",VLOOKUP($A222,'Annex 2 EHV charges'!$D:$O,2,0))</f>
        <v/>
      </c>
      <c r="C222" s="89" t="str">
        <f>IF($A222="","",VLOOKUP($A222,'Annex 2 EHV charges'!$D:$O,3,0))</f>
        <v/>
      </c>
      <c r="D222" s="88" t="str">
        <f>IF($A222="","",VLOOKUP($A222,'Annex 2 EHV charges'!$D:$O,4,0))</f>
        <v/>
      </c>
      <c r="E222" s="90" t="str">
        <f>IFERROR(IF(VLOOKUP($A222,'Annex 2 EHV charges'!$D:$O,9,FALSE)=0,"",VLOOKUP($A222,'Annex 2 EHV charges'!$D:$O,9,FALSE)),"")</f>
        <v/>
      </c>
      <c r="F222" s="91" t="str">
        <f>IFERROR(IF(VLOOKUP($A222,'Annex 2 EHV charges'!$D:$O,10,FALSE)=0,"",VLOOKUP($A222,'Annex 2 EHV charges'!$D:$O,10,FALSE)),"")</f>
        <v/>
      </c>
      <c r="G222" s="92" t="str">
        <f>IFERROR(IF(VLOOKUP($A222,'Annex 2 EHV charges'!$D:$O,11,FALSE)=0,"",VLOOKUP($A222,'Annex 2 EHV charges'!$D:$O,11,FALSE)),"")</f>
        <v/>
      </c>
      <c r="H222" s="92" t="str">
        <f>IFERROR(IF(VLOOKUP($A222,'Annex 2 EHV charges'!$D:$O,12,FALSE)=0,"",VLOOKUP($A222,'Annex 2 EHV charges'!$D:$O,12,FALSE)),"")</f>
        <v/>
      </c>
    </row>
    <row r="223" spans="1:8" x14ac:dyDescent="0.25">
      <c r="A223" s="89" t="str">
        <f t="array" ref="A223">IFERROR(INDEX('Annex 2 EHV charges'!$D$11:$D$260, MATCH(0, IF(ISBLANK('Annex 2 EHV charges'!$D$11:$D$260),1, COUNTIF(A$4:$A222, 'Annex 2 EHV charges'!$D$11:$D$260)), 0)),"")</f>
        <v/>
      </c>
      <c r="B223" s="88" t="str">
        <f>IF($A223="","",VLOOKUP($A223,'Annex 2 EHV charges'!$D:$O,2,0))</f>
        <v/>
      </c>
      <c r="C223" s="89" t="str">
        <f>IF($A223="","",VLOOKUP($A223,'Annex 2 EHV charges'!$D:$O,3,0))</f>
        <v/>
      </c>
      <c r="D223" s="88" t="str">
        <f>IF($A223="","",VLOOKUP($A223,'Annex 2 EHV charges'!$D:$O,4,0))</f>
        <v/>
      </c>
      <c r="E223" s="90" t="str">
        <f>IFERROR(IF(VLOOKUP($A223,'Annex 2 EHV charges'!$D:$O,9,FALSE)=0,"",VLOOKUP($A223,'Annex 2 EHV charges'!$D:$O,9,FALSE)),"")</f>
        <v/>
      </c>
      <c r="F223" s="91" t="str">
        <f>IFERROR(IF(VLOOKUP($A223,'Annex 2 EHV charges'!$D:$O,10,FALSE)=0,"",VLOOKUP($A223,'Annex 2 EHV charges'!$D:$O,10,FALSE)),"")</f>
        <v/>
      </c>
      <c r="G223" s="92" t="str">
        <f>IFERROR(IF(VLOOKUP($A223,'Annex 2 EHV charges'!$D:$O,11,FALSE)=0,"",VLOOKUP($A223,'Annex 2 EHV charges'!$D:$O,11,FALSE)),"")</f>
        <v/>
      </c>
      <c r="H223" s="92" t="str">
        <f>IFERROR(IF(VLOOKUP($A223,'Annex 2 EHV charges'!$D:$O,12,FALSE)=0,"",VLOOKUP($A223,'Annex 2 EHV charges'!$D:$O,12,FALSE)),"")</f>
        <v/>
      </c>
    </row>
    <row r="224" spans="1:8" x14ac:dyDescent="0.25">
      <c r="A224" s="89" t="str">
        <f t="array" ref="A224">IFERROR(INDEX('Annex 2 EHV charges'!$D$11:$D$260, MATCH(0, IF(ISBLANK('Annex 2 EHV charges'!$D$11:$D$260),1, COUNTIF(A$4:$A223, 'Annex 2 EHV charges'!$D$11:$D$260)), 0)),"")</f>
        <v/>
      </c>
      <c r="B224" s="88" t="str">
        <f>IF($A224="","",VLOOKUP($A224,'Annex 2 EHV charges'!$D:$O,2,0))</f>
        <v/>
      </c>
      <c r="C224" s="89" t="str">
        <f>IF($A224="","",VLOOKUP($A224,'Annex 2 EHV charges'!$D:$O,3,0))</f>
        <v/>
      </c>
      <c r="D224" s="88" t="str">
        <f>IF($A224="","",VLOOKUP($A224,'Annex 2 EHV charges'!$D:$O,4,0))</f>
        <v/>
      </c>
      <c r="E224" s="90" t="str">
        <f>IFERROR(IF(VLOOKUP($A224,'Annex 2 EHV charges'!$D:$O,9,FALSE)=0,"",VLOOKUP($A224,'Annex 2 EHV charges'!$D:$O,9,FALSE)),"")</f>
        <v/>
      </c>
      <c r="F224" s="91" t="str">
        <f>IFERROR(IF(VLOOKUP($A224,'Annex 2 EHV charges'!$D:$O,10,FALSE)=0,"",VLOOKUP($A224,'Annex 2 EHV charges'!$D:$O,10,FALSE)),"")</f>
        <v/>
      </c>
      <c r="G224" s="92" t="str">
        <f>IFERROR(IF(VLOOKUP($A224,'Annex 2 EHV charges'!$D:$O,11,FALSE)=0,"",VLOOKUP($A224,'Annex 2 EHV charges'!$D:$O,11,FALSE)),"")</f>
        <v/>
      </c>
      <c r="H224" s="92" t="str">
        <f>IFERROR(IF(VLOOKUP($A224,'Annex 2 EHV charges'!$D:$O,12,FALSE)=0,"",VLOOKUP($A224,'Annex 2 EHV charges'!$D:$O,12,FALSE)),"")</f>
        <v/>
      </c>
    </row>
    <row r="225" spans="1:8" x14ac:dyDescent="0.25">
      <c r="A225" s="89" t="str">
        <f t="array" ref="A225">IFERROR(INDEX('Annex 2 EHV charges'!$D$11:$D$260, MATCH(0, IF(ISBLANK('Annex 2 EHV charges'!$D$11:$D$260),1, COUNTIF(A$4:$A224, 'Annex 2 EHV charges'!$D$11:$D$260)), 0)),"")</f>
        <v/>
      </c>
      <c r="B225" s="88" t="str">
        <f>IF($A225="","",VLOOKUP($A225,'Annex 2 EHV charges'!$D:$O,2,0))</f>
        <v/>
      </c>
      <c r="C225" s="89" t="str">
        <f>IF($A225="","",VLOOKUP($A225,'Annex 2 EHV charges'!$D:$O,3,0))</f>
        <v/>
      </c>
      <c r="D225" s="88" t="str">
        <f>IF($A225="","",VLOOKUP($A225,'Annex 2 EHV charges'!$D:$O,4,0))</f>
        <v/>
      </c>
      <c r="E225" s="90" t="str">
        <f>IFERROR(IF(VLOOKUP($A225,'Annex 2 EHV charges'!$D:$O,9,FALSE)=0,"",VLOOKUP($A225,'Annex 2 EHV charges'!$D:$O,9,FALSE)),"")</f>
        <v/>
      </c>
      <c r="F225" s="91" t="str">
        <f>IFERROR(IF(VLOOKUP($A225,'Annex 2 EHV charges'!$D:$O,10,FALSE)=0,"",VLOOKUP($A225,'Annex 2 EHV charges'!$D:$O,10,FALSE)),"")</f>
        <v/>
      </c>
      <c r="G225" s="92" t="str">
        <f>IFERROR(IF(VLOOKUP($A225,'Annex 2 EHV charges'!$D:$O,11,FALSE)=0,"",VLOOKUP($A225,'Annex 2 EHV charges'!$D:$O,11,FALSE)),"")</f>
        <v/>
      </c>
      <c r="H225" s="92" t="str">
        <f>IFERROR(IF(VLOOKUP($A225,'Annex 2 EHV charges'!$D:$O,12,FALSE)=0,"",VLOOKUP($A225,'Annex 2 EHV charges'!$D:$O,12,FALSE)),"")</f>
        <v/>
      </c>
    </row>
    <row r="226" spans="1:8" x14ac:dyDescent="0.25">
      <c r="A226" s="89" t="str">
        <f t="array" ref="A226">IFERROR(INDEX('Annex 2 EHV charges'!$D$11:$D$260, MATCH(0, IF(ISBLANK('Annex 2 EHV charges'!$D$11:$D$260),1, COUNTIF(A$4:$A225, 'Annex 2 EHV charges'!$D$11:$D$260)), 0)),"")</f>
        <v/>
      </c>
      <c r="B226" s="88" t="str">
        <f>IF($A226="","",VLOOKUP($A226,'Annex 2 EHV charges'!$D:$O,2,0))</f>
        <v/>
      </c>
      <c r="C226" s="89" t="str">
        <f>IF($A226="","",VLOOKUP($A226,'Annex 2 EHV charges'!$D:$O,3,0))</f>
        <v/>
      </c>
      <c r="D226" s="88" t="str">
        <f>IF($A226="","",VLOOKUP($A226,'Annex 2 EHV charges'!$D:$O,4,0))</f>
        <v/>
      </c>
      <c r="E226" s="90" t="str">
        <f>IFERROR(IF(VLOOKUP($A226,'Annex 2 EHV charges'!$D:$O,9,FALSE)=0,"",VLOOKUP($A226,'Annex 2 EHV charges'!$D:$O,9,FALSE)),"")</f>
        <v/>
      </c>
      <c r="F226" s="91" t="str">
        <f>IFERROR(IF(VLOOKUP($A226,'Annex 2 EHV charges'!$D:$O,10,FALSE)=0,"",VLOOKUP($A226,'Annex 2 EHV charges'!$D:$O,10,FALSE)),"")</f>
        <v/>
      </c>
      <c r="G226" s="92" t="str">
        <f>IFERROR(IF(VLOOKUP($A226,'Annex 2 EHV charges'!$D:$O,11,FALSE)=0,"",VLOOKUP($A226,'Annex 2 EHV charges'!$D:$O,11,FALSE)),"")</f>
        <v/>
      </c>
      <c r="H226" s="92" t="str">
        <f>IFERROR(IF(VLOOKUP($A226,'Annex 2 EHV charges'!$D:$O,12,FALSE)=0,"",VLOOKUP($A226,'Annex 2 EHV charges'!$D:$O,12,FALSE)),"")</f>
        <v/>
      </c>
    </row>
    <row r="227" spans="1:8" x14ac:dyDescent="0.25">
      <c r="A227" s="89" t="str">
        <f t="array" ref="A227">IFERROR(INDEX('Annex 2 EHV charges'!$D$11:$D$260, MATCH(0, IF(ISBLANK('Annex 2 EHV charges'!$D$11:$D$260),1, COUNTIF(A$4:$A226, 'Annex 2 EHV charges'!$D$11:$D$260)), 0)),"")</f>
        <v/>
      </c>
      <c r="B227" s="88" t="str">
        <f>IF($A227="","",VLOOKUP($A227,'Annex 2 EHV charges'!$D:$O,2,0))</f>
        <v/>
      </c>
      <c r="C227" s="89" t="str">
        <f>IF($A227="","",VLOOKUP($A227,'Annex 2 EHV charges'!$D:$O,3,0))</f>
        <v/>
      </c>
      <c r="D227" s="88" t="str">
        <f>IF($A227="","",VLOOKUP($A227,'Annex 2 EHV charges'!$D:$O,4,0))</f>
        <v/>
      </c>
      <c r="E227" s="90" t="str">
        <f>IFERROR(IF(VLOOKUP($A227,'Annex 2 EHV charges'!$D:$O,9,FALSE)=0,"",VLOOKUP($A227,'Annex 2 EHV charges'!$D:$O,9,FALSE)),"")</f>
        <v/>
      </c>
      <c r="F227" s="91" t="str">
        <f>IFERROR(IF(VLOOKUP($A227,'Annex 2 EHV charges'!$D:$O,10,FALSE)=0,"",VLOOKUP($A227,'Annex 2 EHV charges'!$D:$O,10,FALSE)),"")</f>
        <v/>
      </c>
      <c r="G227" s="92" t="str">
        <f>IFERROR(IF(VLOOKUP($A227,'Annex 2 EHV charges'!$D:$O,11,FALSE)=0,"",VLOOKUP($A227,'Annex 2 EHV charges'!$D:$O,11,FALSE)),"")</f>
        <v/>
      </c>
      <c r="H227" s="92" t="str">
        <f>IFERROR(IF(VLOOKUP($A227,'Annex 2 EHV charges'!$D:$O,12,FALSE)=0,"",VLOOKUP($A227,'Annex 2 EHV charges'!$D:$O,12,FALSE)),"")</f>
        <v/>
      </c>
    </row>
    <row r="228" spans="1:8" x14ac:dyDescent="0.25">
      <c r="A228" s="89" t="str">
        <f t="array" ref="A228">IFERROR(INDEX('Annex 2 EHV charges'!$D$11:$D$260, MATCH(0, IF(ISBLANK('Annex 2 EHV charges'!$D$11:$D$260),1, COUNTIF(A$4:$A227, 'Annex 2 EHV charges'!$D$11:$D$260)), 0)),"")</f>
        <v/>
      </c>
      <c r="B228" s="88" t="str">
        <f>IF($A228="","",VLOOKUP($A228,'Annex 2 EHV charges'!$D:$O,2,0))</f>
        <v/>
      </c>
      <c r="C228" s="89" t="str">
        <f>IF($A228="","",VLOOKUP($A228,'Annex 2 EHV charges'!$D:$O,3,0))</f>
        <v/>
      </c>
      <c r="D228" s="88" t="str">
        <f>IF($A228="","",VLOOKUP($A228,'Annex 2 EHV charges'!$D:$O,4,0))</f>
        <v/>
      </c>
      <c r="E228" s="90" t="str">
        <f>IFERROR(IF(VLOOKUP($A228,'Annex 2 EHV charges'!$D:$O,9,FALSE)=0,"",VLOOKUP($A228,'Annex 2 EHV charges'!$D:$O,9,FALSE)),"")</f>
        <v/>
      </c>
      <c r="F228" s="91" t="str">
        <f>IFERROR(IF(VLOOKUP($A228,'Annex 2 EHV charges'!$D:$O,10,FALSE)=0,"",VLOOKUP($A228,'Annex 2 EHV charges'!$D:$O,10,FALSE)),"")</f>
        <v/>
      </c>
      <c r="G228" s="92" t="str">
        <f>IFERROR(IF(VLOOKUP($A228,'Annex 2 EHV charges'!$D:$O,11,FALSE)=0,"",VLOOKUP($A228,'Annex 2 EHV charges'!$D:$O,11,FALSE)),"")</f>
        <v/>
      </c>
      <c r="H228" s="92" t="str">
        <f>IFERROR(IF(VLOOKUP($A228,'Annex 2 EHV charges'!$D:$O,12,FALSE)=0,"",VLOOKUP($A228,'Annex 2 EHV charges'!$D:$O,12,FALSE)),"")</f>
        <v/>
      </c>
    </row>
    <row r="229" spans="1:8" x14ac:dyDescent="0.25">
      <c r="A229" s="89" t="str">
        <f t="array" ref="A229">IFERROR(INDEX('Annex 2 EHV charges'!$D$11:$D$260, MATCH(0, IF(ISBLANK('Annex 2 EHV charges'!$D$11:$D$260),1, COUNTIF(A$4:$A228, 'Annex 2 EHV charges'!$D$11:$D$260)), 0)),"")</f>
        <v/>
      </c>
      <c r="B229" s="88" t="str">
        <f>IF($A229="","",VLOOKUP($A229,'Annex 2 EHV charges'!$D:$O,2,0))</f>
        <v/>
      </c>
      <c r="C229" s="89" t="str">
        <f>IF($A229="","",VLOOKUP($A229,'Annex 2 EHV charges'!$D:$O,3,0))</f>
        <v/>
      </c>
      <c r="D229" s="88" t="str">
        <f>IF($A229="","",VLOOKUP($A229,'Annex 2 EHV charges'!$D:$O,4,0))</f>
        <v/>
      </c>
      <c r="E229" s="90" t="str">
        <f>IFERROR(IF(VLOOKUP($A229,'Annex 2 EHV charges'!$D:$O,9,FALSE)=0,"",VLOOKUP($A229,'Annex 2 EHV charges'!$D:$O,9,FALSE)),"")</f>
        <v/>
      </c>
      <c r="F229" s="91" t="str">
        <f>IFERROR(IF(VLOOKUP($A229,'Annex 2 EHV charges'!$D:$O,10,FALSE)=0,"",VLOOKUP($A229,'Annex 2 EHV charges'!$D:$O,10,FALSE)),"")</f>
        <v/>
      </c>
      <c r="G229" s="92" t="str">
        <f>IFERROR(IF(VLOOKUP($A229,'Annex 2 EHV charges'!$D:$O,11,FALSE)=0,"",VLOOKUP($A229,'Annex 2 EHV charges'!$D:$O,11,FALSE)),"")</f>
        <v/>
      </c>
      <c r="H229" s="92" t="str">
        <f>IFERROR(IF(VLOOKUP($A229,'Annex 2 EHV charges'!$D:$O,12,FALSE)=0,"",VLOOKUP($A229,'Annex 2 EHV charges'!$D:$O,12,FALSE)),"")</f>
        <v/>
      </c>
    </row>
    <row r="230" spans="1:8" x14ac:dyDescent="0.25">
      <c r="A230" s="89" t="str">
        <f t="array" ref="A230">IFERROR(INDEX('Annex 2 EHV charges'!$D$11:$D$260, MATCH(0, IF(ISBLANK('Annex 2 EHV charges'!$D$11:$D$260),1, COUNTIF(A$4:$A229, 'Annex 2 EHV charges'!$D$11:$D$260)), 0)),"")</f>
        <v/>
      </c>
      <c r="B230" s="88" t="str">
        <f>IF($A230="","",VLOOKUP($A230,'Annex 2 EHV charges'!$D:$O,2,0))</f>
        <v/>
      </c>
      <c r="C230" s="89" t="str">
        <f>IF($A230="","",VLOOKUP($A230,'Annex 2 EHV charges'!$D:$O,3,0))</f>
        <v/>
      </c>
      <c r="D230" s="88" t="str">
        <f>IF($A230="","",VLOOKUP($A230,'Annex 2 EHV charges'!$D:$O,4,0))</f>
        <v/>
      </c>
      <c r="E230" s="90" t="str">
        <f>IFERROR(IF(VLOOKUP($A230,'Annex 2 EHV charges'!$D:$O,9,FALSE)=0,"",VLOOKUP($A230,'Annex 2 EHV charges'!$D:$O,9,FALSE)),"")</f>
        <v/>
      </c>
      <c r="F230" s="91" t="str">
        <f>IFERROR(IF(VLOOKUP($A230,'Annex 2 EHV charges'!$D:$O,10,FALSE)=0,"",VLOOKUP($A230,'Annex 2 EHV charges'!$D:$O,10,FALSE)),"")</f>
        <v/>
      </c>
      <c r="G230" s="92" t="str">
        <f>IFERROR(IF(VLOOKUP($A230,'Annex 2 EHV charges'!$D:$O,11,FALSE)=0,"",VLOOKUP($A230,'Annex 2 EHV charges'!$D:$O,11,FALSE)),"")</f>
        <v/>
      </c>
      <c r="H230" s="92" t="str">
        <f>IFERROR(IF(VLOOKUP($A230,'Annex 2 EHV charges'!$D:$O,12,FALSE)=0,"",VLOOKUP($A230,'Annex 2 EHV charges'!$D:$O,12,FALSE)),"")</f>
        <v/>
      </c>
    </row>
    <row r="231" spans="1:8" x14ac:dyDescent="0.25">
      <c r="A231" s="89" t="str">
        <f t="array" ref="A231">IFERROR(INDEX('Annex 2 EHV charges'!$D$11:$D$260, MATCH(0, IF(ISBLANK('Annex 2 EHV charges'!$D$11:$D$260),1, COUNTIF(A$4:$A230, 'Annex 2 EHV charges'!$D$11:$D$260)), 0)),"")</f>
        <v/>
      </c>
      <c r="B231" s="88" t="str">
        <f>IF($A231="","",VLOOKUP($A231,'Annex 2 EHV charges'!$D:$O,2,0))</f>
        <v/>
      </c>
      <c r="C231" s="89" t="str">
        <f>IF($A231="","",VLOOKUP($A231,'Annex 2 EHV charges'!$D:$O,3,0))</f>
        <v/>
      </c>
      <c r="D231" s="88" t="str">
        <f>IF($A231="","",VLOOKUP($A231,'Annex 2 EHV charges'!$D:$O,4,0))</f>
        <v/>
      </c>
      <c r="E231" s="90" t="str">
        <f>IFERROR(IF(VLOOKUP($A231,'Annex 2 EHV charges'!$D:$O,9,FALSE)=0,"",VLOOKUP($A231,'Annex 2 EHV charges'!$D:$O,9,FALSE)),"")</f>
        <v/>
      </c>
      <c r="F231" s="91" t="str">
        <f>IFERROR(IF(VLOOKUP($A231,'Annex 2 EHV charges'!$D:$O,10,FALSE)=0,"",VLOOKUP($A231,'Annex 2 EHV charges'!$D:$O,10,FALSE)),"")</f>
        <v/>
      </c>
      <c r="G231" s="92" t="str">
        <f>IFERROR(IF(VLOOKUP($A231,'Annex 2 EHV charges'!$D:$O,11,FALSE)=0,"",VLOOKUP($A231,'Annex 2 EHV charges'!$D:$O,11,FALSE)),"")</f>
        <v/>
      </c>
      <c r="H231" s="92" t="str">
        <f>IFERROR(IF(VLOOKUP($A231,'Annex 2 EHV charges'!$D:$O,12,FALSE)=0,"",VLOOKUP($A231,'Annex 2 EHV charges'!$D:$O,12,FALSE)),"")</f>
        <v/>
      </c>
    </row>
    <row r="232" spans="1:8" x14ac:dyDescent="0.25">
      <c r="A232" s="89" t="str">
        <f t="array" ref="A232">IFERROR(INDEX('Annex 2 EHV charges'!$D$11:$D$260, MATCH(0, IF(ISBLANK('Annex 2 EHV charges'!$D$11:$D$260),1, COUNTIF(A$4:$A231, 'Annex 2 EHV charges'!$D$11:$D$260)), 0)),"")</f>
        <v/>
      </c>
      <c r="B232" s="88" t="str">
        <f>IF($A232="","",VLOOKUP($A232,'Annex 2 EHV charges'!$D:$O,2,0))</f>
        <v/>
      </c>
      <c r="C232" s="89" t="str">
        <f>IF($A232="","",VLOOKUP($A232,'Annex 2 EHV charges'!$D:$O,3,0))</f>
        <v/>
      </c>
      <c r="D232" s="88" t="str">
        <f>IF($A232="","",VLOOKUP($A232,'Annex 2 EHV charges'!$D:$O,4,0))</f>
        <v/>
      </c>
      <c r="E232" s="90" t="str">
        <f>IFERROR(IF(VLOOKUP($A232,'Annex 2 EHV charges'!$D:$O,9,FALSE)=0,"",VLOOKUP($A232,'Annex 2 EHV charges'!$D:$O,9,FALSE)),"")</f>
        <v/>
      </c>
      <c r="F232" s="91" t="str">
        <f>IFERROR(IF(VLOOKUP($A232,'Annex 2 EHV charges'!$D:$O,10,FALSE)=0,"",VLOOKUP($A232,'Annex 2 EHV charges'!$D:$O,10,FALSE)),"")</f>
        <v/>
      </c>
      <c r="G232" s="92" t="str">
        <f>IFERROR(IF(VLOOKUP($A232,'Annex 2 EHV charges'!$D:$O,11,FALSE)=0,"",VLOOKUP($A232,'Annex 2 EHV charges'!$D:$O,11,FALSE)),"")</f>
        <v/>
      </c>
      <c r="H232" s="92" t="str">
        <f>IFERROR(IF(VLOOKUP($A232,'Annex 2 EHV charges'!$D:$O,12,FALSE)=0,"",VLOOKUP($A232,'Annex 2 EHV charges'!$D:$O,12,FALSE)),"")</f>
        <v/>
      </c>
    </row>
    <row r="233" spans="1:8" x14ac:dyDescent="0.25">
      <c r="A233" s="89" t="str">
        <f t="array" ref="A233">IFERROR(INDEX('Annex 2 EHV charges'!$D$11:$D$260, MATCH(0, IF(ISBLANK('Annex 2 EHV charges'!$D$11:$D$260),1, COUNTIF(A$4:$A232, 'Annex 2 EHV charges'!$D$11:$D$260)), 0)),"")</f>
        <v/>
      </c>
      <c r="B233" s="88" t="str">
        <f>IF($A233="","",VLOOKUP($A233,'Annex 2 EHV charges'!$D:$O,2,0))</f>
        <v/>
      </c>
      <c r="C233" s="89" t="str">
        <f>IF($A233="","",VLOOKUP($A233,'Annex 2 EHV charges'!$D:$O,3,0))</f>
        <v/>
      </c>
      <c r="D233" s="88" t="str">
        <f>IF($A233="","",VLOOKUP($A233,'Annex 2 EHV charges'!$D:$O,4,0))</f>
        <v/>
      </c>
      <c r="E233" s="90" t="str">
        <f>IFERROR(IF(VLOOKUP($A233,'Annex 2 EHV charges'!$D:$O,9,FALSE)=0,"",VLOOKUP($A233,'Annex 2 EHV charges'!$D:$O,9,FALSE)),"")</f>
        <v/>
      </c>
      <c r="F233" s="91" t="str">
        <f>IFERROR(IF(VLOOKUP($A233,'Annex 2 EHV charges'!$D:$O,10,FALSE)=0,"",VLOOKUP($A233,'Annex 2 EHV charges'!$D:$O,10,FALSE)),"")</f>
        <v/>
      </c>
      <c r="G233" s="92" t="str">
        <f>IFERROR(IF(VLOOKUP($A233,'Annex 2 EHV charges'!$D:$O,11,FALSE)=0,"",VLOOKUP($A233,'Annex 2 EHV charges'!$D:$O,11,FALSE)),"")</f>
        <v/>
      </c>
      <c r="H233" s="92" t="str">
        <f>IFERROR(IF(VLOOKUP($A233,'Annex 2 EHV charges'!$D:$O,12,FALSE)=0,"",VLOOKUP($A233,'Annex 2 EHV charges'!$D:$O,12,FALSE)),"")</f>
        <v/>
      </c>
    </row>
    <row r="234" spans="1:8" x14ac:dyDescent="0.25">
      <c r="A234" s="89" t="str">
        <f t="array" ref="A234">IFERROR(INDEX('Annex 2 EHV charges'!$D$11:$D$260, MATCH(0, IF(ISBLANK('Annex 2 EHV charges'!$D$11:$D$260),1, COUNTIF(A$4:$A233, 'Annex 2 EHV charges'!$D$11:$D$260)), 0)),"")</f>
        <v/>
      </c>
      <c r="B234" s="88" t="str">
        <f>IF($A234="","",VLOOKUP($A234,'Annex 2 EHV charges'!$D:$O,2,0))</f>
        <v/>
      </c>
      <c r="C234" s="89" t="str">
        <f>IF($A234="","",VLOOKUP($A234,'Annex 2 EHV charges'!$D:$O,3,0))</f>
        <v/>
      </c>
      <c r="D234" s="88" t="str">
        <f>IF($A234="","",VLOOKUP($A234,'Annex 2 EHV charges'!$D:$O,4,0))</f>
        <v/>
      </c>
      <c r="E234" s="90" t="str">
        <f>IFERROR(IF(VLOOKUP($A234,'Annex 2 EHV charges'!$D:$O,9,FALSE)=0,"",VLOOKUP($A234,'Annex 2 EHV charges'!$D:$O,9,FALSE)),"")</f>
        <v/>
      </c>
      <c r="F234" s="91" t="str">
        <f>IFERROR(IF(VLOOKUP($A234,'Annex 2 EHV charges'!$D:$O,10,FALSE)=0,"",VLOOKUP($A234,'Annex 2 EHV charges'!$D:$O,10,FALSE)),"")</f>
        <v/>
      </c>
      <c r="G234" s="92" t="str">
        <f>IFERROR(IF(VLOOKUP($A234,'Annex 2 EHV charges'!$D:$O,11,FALSE)=0,"",VLOOKUP($A234,'Annex 2 EHV charges'!$D:$O,11,FALSE)),"")</f>
        <v/>
      </c>
      <c r="H234" s="92" t="str">
        <f>IFERROR(IF(VLOOKUP($A234,'Annex 2 EHV charges'!$D:$O,12,FALSE)=0,"",VLOOKUP($A234,'Annex 2 EHV charges'!$D:$O,12,FALSE)),"")</f>
        <v/>
      </c>
    </row>
    <row r="235" spans="1:8" x14ac:dyDescent="0.25">
      <c r="A235" s="89" t="str">
        <f t="array" ref="A235">IFERROR(INDEX('Annex 2 EHV charges'!$D$11:$D$260, MATCH(0, IF(ISBLANK('Annex 2 EHV charges'!$D$11:$D$260),1, COUNTIF(A$4:$A234, 'Annex 2 EHV charges'!$D$11:$D$260)), 0)),"")</f>
        <v/>
      </c>
      <c r="B235" s="88" t="str">
        <f>IF($A235="","",VLOOKUP($A235,'Annex 2 EHV charges'!$D:$O,2,0))</f>
        <v/>
      </c>
      <c r="C235" s="89" t="str">
        <f>IF($A235="","",VLOOKUP($A235,'Annex 2 EHV charges'!$D:$O,3,0))</f>
        <v/>
      </c>
      <c r="D235" s="88" t="str">
        <f>IF($A235="","",VLOOKUP($A235,'Annex 2 EHV charges'!$D:$O,4,0))</f>
        <v/>
      </c>
      <c r="E235" s="90" t="str">
        <f>IFERROR(IF(VLOOKUP($A235,'Annex 2 EHV charges'!$D:$O,9,FALSE)=0,"",VLOOKUP($A235,'Annex 2 EHV charges'!$D:$O,9,FALSE)),"")</f>
        <v/>
      </c>
      <c r="F235" s="91" t="str">
        <f>IFERROR(IF(VLOOKUP($A235,'Annex 2 EHV charges'!$D:$O,10,FALSE)=0,"",VLOOKUP($A235,'Annex 2 EHV charges'!$D:$O,10,FALSE)),"")</f>
        <v/>
      </c>
      <c r="G235" s="92" t="str">
        <f>IFERROR(IF(VLOOKUP($A235,'Annex 2 EHV charges'!$D:$O,11,FALSE)=0,"",VLOOKUP($A235,'Annex 2 EHV charges'!$D:$O,11,FALSE)),"")</f>
        <v/>
      </c>
      <c r="H235" s="92" t="str">
        <f>IFERROR(IF(VLOOKUP($A235,'Annex 2 EHV charges'!$D:$O,12,FALSE)=0,"",VLOOKUP($A235,'Annex 2 EHV charges'!$D:$O,12,FALSE)),"")</f>
        <v/>
      </c>
    </row>
    <row r="236" spans="1:8" x14ac:dyDescent="0.25">
      <c r="A236" s="89" t="str">
        <f t="array" ref="A236">IFERROR(INDEX('Annex 2 EHV charges'!$D$11:$D$260, MATCH(0, IF(ISBLANK('Annex 2 EHV charges'!$D$11:$D$260),1, COUNTIF(A$4:$A235, 'Annex 2 EHV charges'!$D$11:$D$260)), 0)),"")</f>
        <v/>
      </c>
      <c r="B236" s="88" t="str">
        <f>IF($A236="","",VLOOKUP($A236,'Annex 2 EHV charges'!$D:$O,2,0))</f>
        <v/>
      </c>
      <c r="C236" s="89" t="str">
        <f>IF($A236="","",VLOOKUP($A236,'Annex 2 EHV charges'!$D:$O,3,0))</f>
        <v/>
      </c>
      <c r="D236" s="88" t="str">
        <f>IF($A236="","",VLOOKUP($A236,'Annex 2 EHV charges'!$D:$O,4,0))</f>
        <v/>
      </c>
      <c r="E236" s="90" t="str">
        <f>IFERROR(IF(VLOOKUP($A236,'Annex 2 EHV charges'!$D:$O,9,FALSE)=0,"",VLOOKUP($A236,'Annex 2 EHV charges'!$D:$O,9,FALSE)),"")</f>
        <v/>
      </c>
      <c r="F236" s="91" t="str">
        <f>IFERROR(IF(VLOOKUP($A236,'Annex 2 EHV charges'!$D:$O,10,FALSE)=0,"",VLOOKUP($A236,'Annex 2 EHV charges'!$D:$O,10,FALSE)),"")</f>
        <v/>
      </c>
      <c r="G236" s="92" t="str">
        <f>IFERROR(IF(VLOOKUP($A236,'Annex 2 EHV charges'!$D:$O,11,FALSE)=0,"",VLOOKUP($A236,'Annex 2 EHV charges'!$D:$O,11,FALSE)),"")</f>
        <v/>
      </c>
      <c r="H236" s="92" t="str">
        <f>IFERROR(IF(VLOOKUP($A236,'Annex 2 EHV charges'!$D:$O,12,FALSE)=0,"",VLOOKUP($A236,'Annex 2 EHV charges'!$D:$O,12,FALSE)),"")</f>
        <v/>
      </c>
    </row>
    <row r="237" spans="1:8" x14ac:dyDescent="0.25">
      <c r="A237" s="89" t="str">
        <f t="array" ref="A237">IFERROR(INDEX('Annex 2 EHV charges'!$D$11:$D$260, MATCH(0, IF(ISBLANK('Annex 2 EHV charges'!$D$11:$D$260),1, COUNTIF(A$4:$A236, 'Annex 2 EHV charges'!$D$11:$D$260)), 0)),"")</f>
        <v/>
      </c>
      <c r="B237" s="88" t="str">
        <f>IF($A237="","",VLOOKUP($A237,'Annex 2 EHV charges'!$D:$O,2,0))</f>
        <v/>
      </c>
      <c r="C237" s="89" t="str">
        <f>IF($A237="","",VLOOKUP($A237,'Annex 2 EHV charges'!$D:$O,3,0))</f>
        <v/>
      </c>
      <c r="D237" s="88" t="str">
        <f>IF($A237="","",VLOOKUP($A237,'Annex 2 EHV charges'!$D:$O,4,0))</f>
        <v/>
      </c>
      <c r="E237" s="90" t="str">
        <f>IFERROR(IF(VLOOKUP($A237,'Annex 2 EHV charges'!$D:$O,9,FALSE)=0,"",VLOOKUP($A237,'Annex 2 EHV charges'!$D:$O,9,FALSE)),"")</f>
        <v/>
      </c>
      <c r="F237" s="91" t="str">
        <f>IFERROR(IF(VLOOKUP($A237,'Annex 2 EHV charges'!$D:$O,10,FALSE)=0,"",VLOOKUP($A237,'Annex 2 EHV charges'!$D:$O,10,FALSE)),"")</f>
        <v/>
      </c>
      <c r="G237" s="92" t="str">
        <f>IFERROR(IF(VLOOKUP($A237,'Annex 2 EHV charges'!$D:$O,11,FALSE)=0,"",VLOOKUP($A237,'Annex 2 EHV charges'!$D:$O,11,FALSE)),"")</f>
        <v/>
      </c>
      <c r="H237" s="92" t="str">
        <f>IFERROR(IF(VLOOKUP($A237,'Annex 2 EHV charges'!$D:$O,12,FALSE)=0,"",VLOOKUP($A237,'Annex 2 EHV charges'!$D:$O,12,FALSE)),"")</f>
        <v/>
      </c>
    </row>
    <row r="238" spans="1:8" x14ac:dyDescent="0.25">
      <c r="A238" s="89" t="str">
        <f t="array" ref="A238">IFERROR(INDEX('Annex 2 EHV charges'!$D$11:$D$260, MATCH(0, IF(ISBLANK('Annex 2 EHV charges'!$D$11:$D$260),1, COUNTIF(A$4:$A237, 'Annex 2 EHV charges'!$D$11:$D$260)), 0)),"")</f>
        <v/>
      </c>
      <c r="B238" s="88" t="str">
        <f>IF($A238="","",VLOOKUP($A238,'Annex 2 EHV charges'!$D:$O,2,0))</f>
        <v/>
      </c>
      <c r="C238" s="89" t="str">
        <f>IF($A238="","",VLOOKUP($A238,'Annex 2 EHV charges'!$D:$O,3,0))</f>
        <v/>
      </c>
      <c r="D238" s="88" t="str">
        <f>IF($A238="","",VLOOKUP($A238,'Annex 2 EHV charges'!$D:$O,4,0))</f>
        <v/>
      </c>
      <c r="E238" s="90" t="str">
        <f>IFERROR(IF(VLOOKUP($A238,'Annex 2 EHV charges'!$D:$O,9,FALSE)=0,"",VLOOKUP($A238,'Annex 2 EHV charges'!$D:$O,9,FALSE)),"")</f>
        <v/>
      </c>
      <c r="F238" s="91" t="str">
        <f>IFERROR(IF(VLOOKUP($A238,'Annex 2 EHV charges'!$D:$O,10,FALSE)=0,"",VLOOKUP($A238,'Annex 2 EHV charges'!$D:$O,10,FALSE)),"")</f>
        <v/>
      </c>
      <c r="G238" s="92" t="str">
        <f>IFERROR(IF(VLOOKUP($A238,'Annex 2 EHV charges'!$D:$O,11,FALSE)=0,"",VLOOKUP($A238,'Annex 2 EHV charges'!$D:$O,11,FALSE)),"")</f>
        <v/>
      </c>
      <c r="H238" s="92" t="str">
        <f>IFERROR(IF(VLOOKUP($A238,'Annex 2 EHV charges'!$D:$O,12,FALSE)=0,"",VLOOKUP($A238,'Annex 2 EHV charges'!$D:$O,12,FALSE)),"")</f>
        <v/>
      </c>
    </row>
    <row r="239" spans="1:8" x14ac:dyDescent="0.25">
      <c r="A239" s="89" t="str">
        <f t="array" ref="A239">IFERROR(INDEX('Annex 2 EHV charges'!$D$11:$D$260, MATCH(0, IF(ISBLANK('Annex 2 EHV charges'!$D$11:$D$260),1, COUNTIF(A$4:$A238, 'Annex 2 EHV charges'!$D$11:$D$260)), 0)),"")</f>
        <v/>
      </c>
      <c r="B239" s="88" t="str">
        <f>IF($A239="","",VLOOKUP($A239,'Annex 2 EHV charges'!$D:$O,2,0))</f>
        <v/>
      </c>
      <c r="C239" s="89" t="str">
        <f>IF($A239="","",VLOOKUP($A239,'Annex 2 EHV charges'!$D:$O,3,0))</f>
        <v/>
      </c>
      <c r="D239" s="88" t="str">
        <f>IF($A239="","",VLOOKUP($A239,'Annex 2 EHV charges'!$D:$O,4,0))</f>
        <v/>
      </c>
      <c r="E239" s="90" t="str">
        <f>IFERROR(IF(VLOOKUP($A239,'Annex 2 EHV charges'!$D:$O,9,FALSE)=0,"",VLOOKUP($A239,'Annex 2 EHV charges'!$D:$O,9,FALSE)),"")</f>
        <v/>
      </c>
      <c r="F239" s="91" t="str">
        <f>IFERROR(IF(VLOOKUP($A239,'Annex 2 EHV charges'!$D:$O,10,FALSE)=0,"",VLOOKUP($A239,'Annex 2 EHV charges'!$D:$O,10,FALSE)),"")</f>
        <v/>
      </c>
      <c r="G239" s="92" t="str">
        <f>IFERROR(IF(VLOOKUP($A239,'Annex 2 EHV charges'!$D:$O,11,FALSE)=0,"",VLOOKUP($A239,'Annex 2 EHV charges'!$D:$O,11,FALSE)),"")</f>
        <v/>
      </c>
      <c r="H239" s="92" t="str">
        <f>IFERROR(IF(VLOOKUP($A239,'Annex 2 EHV charges'!$D:$O,12,FALSE)=0,"",VLOOKUP($A239,'Annex 2 EHV charges'!$D:$O,12,FALSE)),"")</f>
        <v/>
      </c>
    </row>
    <row r="240" spans="1:8" x14ac:dyDescent="0.25">
      <c r="A240" s="89" t="str">
        <f t="array" ref="A240">IFERROR(INDEX('Annex 2 EHV charges'!$D$11:$D$260, MATCH(0, IF(ISBLANK('Annex 2 EHV charges'!$D$11:$D$260),1, COUNTIF(A$4:$A239, 'Annex 2 EHV charges'!$D$11:$D$260)), 0)),"")</f>
        <v/>
      </c>
      <c r="B240" s="88" t="str">
        <f>IF($A240="","",VLOOKUP($A240,'Annex 2 EHV charges'!$D:$O,2,0))</f>
        <v/>
      </c>
      <c r="C240" s="89" t="str">
        <f>IF($A240="","",VLOOKUP($A240,'Annex 2 EHV charges'!$D:$O,3,0))</f>
        <v/>
      </c>
      <c r="D240" s="88" t="str">
        <f>IF($A240="","",VLOOKUP($A240,'Annex 2 EHV charges'!$D:$O,4,0))</f>
        <v/>
      </c>
      <c r="E240" s="90" t="str">
        <f>IFERROR(IF(VLOOKUP($A240,'Annex 2 EHV charges'!$D:$O,9,FALSE)=0,"",VLOOKUP($A240,'Annex 2 EHV charges'!$D:$O,9,FALSE)),"")</f>
        <v/>
      </c>
      <c r="F240" s="91" t="str">
        <f>IFERROR(IF(VLOOKUP($A240,'Annex 2 EHV charges'!$D:$O,10,FALSE)=0,"",VLOOKUP($A240,'Annex 2 EHV charges'!$D:$O,10,FALSE)),"")</f>
        <v/>
      </c>
      <c r="G240" s="92" t="str">
        <f>IFERROR(IF(VLOOKUP($A240,'Annex 2 EHV charges'!$D:$O,11,FALSE)=0,"",VLOOKUP($A240,'Annex 2 EHV charges'!$D:$O,11,FALSE)),"")</f>
        <v/>
      </c>
      <c r="H240" s="92" t="str">
        <f>IFERROR(IF(VLOOKUP($A240,'Annex 2 EHV charges'!$D:$O,12,FALSE)=0,"",VLOOKUP($A240,'Annex 2 EHV charges'!$D:$O,12,FALSE)),"")</f>
        <v/>
      </c>
    </row>
    <row r="241" spans="1:8" x14ac:dyDescent="0.25">
      <c r="A241" s="89" t="str">
        <f t="array" ref="A241">IFERROR(INDEX('Annex 2 EHV charges'!$D$11:$D$260, MATCH(0, IF(ISBLANK('Annex 2 EHV charges'!$D$11:$D$260),1, COUNTIF(A$4:$A240, 'Annex 2 EHV charges'!$D$11:$D$260)), 0)),"")</f>
        <v/>
      </c>
      <c r="B241" s="88" t="str">
        <f>IF($A241="","",VLOOKUP($A241,'Annex 2 EHV charges'!$D:$O,2,0))</f>
        <v/>
      </c>
      <c r="C241" s="89" t="str">
        <f>IF($A241="","",VLOOKUP($A241,'Annex 2 EHV charges'!$D:$O,3,0))</f>
        <v/>
      </c>
      <c r="D241" s="88" t="str">
        <f>IF($A241="","",VLOOKUP($A241,'Annex 2 EHV charges'!$D:$O,4,0))</f>
        <v/>
      </c>
      <c r="E241" s="90" t="str">
        <f>IFERROR(IF(VLOOKUP($A241,'Annex 2 EHV charges'!$D:$O,9,FALSE)=0,"",VLOOKUP($A241,'Annex 2 EHV charges'!$D:$O,9,FALSE)),"")</f>
        <v/>
      </c>
      <c r="F241" s="91" t="str">
        <f>IFERROR(IF(VLOOKUP($A241,'Annex 2 EHV charges'!$D:$O,10,FALSE)=0,"",VLOOKUP($A241,'Annex 2 EHV charges'!$D:$O,10,FALSE)),"")</f>
        <v/>
      </c>
      <c r="G241" s="92" t="str">
        <f>IFERROR(IF(VLOOKUP($A241,'Annex 2 EHV charges'!$D:$O,11,FALSE)=0,"",VLOOKUP($A241,'Annex 2 EHV charges'!$D:$O,11,FALSE)),"")</f>
        <v/>
      </c>
      <c r="H241" s="92" t="str">
        <f>IFERROR(IF(VLOOKUP($A241,'Annex 2 EHV charges'!$D:$O,12,FALSE)=0,"",VLOOKUP($A241,'Annex 2 EHV charges'!$D:$O,12,FALSE)),"")</f>
        <v/>
      </c>
    </row>
    <row r="242" spans="1:8" x14ac:dyDescent="0.25">
      <c r="A242" s="89" t="str">
        <f t="array" ref="A242">IFERROR(INDEX('Annex 2 EHV charges'!$D$11:$D$260, MATCH(0, IF(ISBLANK('Annex 2 EHV charges'!$D$11:$D$260),1, COUNTIF(A$4:$A241, 'Annex 2 EHV charges'!$D$11:$D$260)), 0)),"")</f>
        <v/>
      </c>
      <c r="B242" s="88" t="str">
        <f>IF($A242="","",VLOOKUP($A242,'Annex 2 EHV charges'!$D:$O,2,0))</f>
        <v/>
      </c>
      <c r="C242" s="89" t="str">
        <f>IF($A242="","",VLOOKUP($A242,'Annex 2 EHV charges'!$D:$O,3,0))</f>
        <v/>
      </c>
      <c r="D242" s="88" t="str">
        <f>IF($A242="","",VLOOKUP($A242,'Annex 2 EHV charges'!$D:$O,4,0))</f>
        <v/>
      </c>
      <c r="E242" s="90" t="str">
        <f>IFERROR(IF(VLOOKUP($A242,'Annex 2 EHV charges'!$D:$O,9,FALSE)=0,"",VLOOKUP($A242,'Annex 2 EHV charges'!$D:$O,9,FALSE)),"")</f>
        <v/>
      </c>
      <c r="F242" s="91" t="str">
        <f>IFERROR(IF(VLOOKUP($A242,'Annex 2 EHV charges'!$D:$O,10,FALSE)=0,"",VLOOKUP($A242,'Annex 2 EHV charges'!$D:$O,10,FALSE)),"")</f>
        <v/>
      </c>
      <c r="G242" s="92" t="str">
        <f>IFERROR(IF(VLOOKUP($A242,'Annex 2 EHV charges'!$D:$O,11,FALSE)=0,"",VLOOKUP($A242,'Annex 2 EHV charges'!$D:$O,11,FALSE)),"")</f>
        <v/>
      </c>
      <c r="H242" s="92" t="str">
        <f>IFERROR(IF(VLOOKUP($A242,'Annex 2 EHV charges'!$D:$O,12,FALSE)=0,"",VLOOKUP($A242,'Annex 2 EHV charges'!$D:$O,12,FALSE)),"")</f>
        <v/>
      </c>
    </row>
    <row r="243" spans="1:8" x14ac:dyDescent="0.25">
      <c r="A243" s="89" t="str">
        <f t="array" ref="A243">IFERROR(INDEX('Annex 2 EHV charges'!$D$11:$D$260, MATCH(0, IF(ISBLANK('Annex 2 EHV charges'!$D$11:$D$260),1, COUNTIF(A$4:$A242, 'Annex 2 EHV charges'!$D$11:$D$260)), 0)),"")</f>
        <v/>
      </c>
      <c r="B243" s="88" t="str">
        <f>IF($A243="","",VLOOKUP($A243,'Annex 2 EHV charges'!$D:$O,2,0))</f>
        <v/>
      </c>
      <c r="C243" s="89" t="str">
        <f>IF($A243="","",VLOOKUP($A243,'Annex 2 EHV charges'!$D:$O,3,0))</f>
        <v/>
      </c>
      <c r="D243" s="88" t="str">
        <f>IF($A243="","",VLOOKUP($A243,'Annex 2 EHV charges'!$D:$O,4,0))</f>
        <v/>
      </c>
      <c r="E243" s="90" t="str">
        <f>IFERROR(IF(VLOOKUP($A243,'Annex 2 EHV charges'!$D:$O,9,FALSE)=0,"",VLOOKUP($A243,'Annex 2 EHV charges'!$D:$O,9,FALSE)),"")</f>
        <v/>
      </c>
      <c r="F243" s="91" t="str">
        <f>IFERROR(IF(VLOOKUP($A243,'Annex 2 EHV charges'!$D:$O,10,FALSE)=0,"",VLOOKUP($A243,'Annex 2 EHV charges'!$D:$O,10,FALSE)),"")</f>
        <v/>
      </c>
      <c r="G243" s="92" t="str">
        <f>IFERROR(IF(VLOOKUP($A243,'Annex 2 EHV charges'!$D:$O,11,FALSE)=0,"",VLOOKUP($A243,'Annex 2 EHV charges'!$D:$O,11,FALSE)),"")</f>
        <v/>
      </c>
      <c r="H243" s="92" t="str">
        <f>IFERROR(IF(VLOOKUP($A243,'Annex 2 EHV charges'!$D:$O,12,FALSE)=0,"",VLOOKUP($A243,'Annex 2 EHV charges'!$D:$O,12,FALSE)),"")</f>
        <v/>
      </c>
    </row>
    <row r="244" spans="1:8" x14ac:dyDescent="0.25">
      <c r="A244" s="89" t="str">
        <f t="array" ref="A244">IFERROR(INDEX('Annex 2 EHV charges'!$D$11:$D$260, MATCH(0, IF(ISBLANK('Annex 2 EHV charges'!$D$11:$D$260),1, COUNTIF(A$4:$A243, 'Annex 2 EHV charges'!$D$11:$D$260)), 0)),"")</f>
        <v/>
      </c>
      <c r="B244" s="88" t="str">
        <f>IF($A244="","",VLOOKUP($A244,'Annex 2 EHV charges'!$D:$O,2,0))</f>
        <v/>
      </c>
      <c r="C244" s="89" t="str">
        <f>IF($A244="","",VLOOKUP($A244,'Annex 2 EHV charges'!$D:$O,3,0))</f>
        <v/>
      </c>
      <c r="D244" s="88" t="str">
        <f>IF($A244="","",VLOOKUP($A244,'Annex 2 EHV charges'!$D:$O,4,0))</f>
        <v/>
      </c>
      <c r="E244" s="90" t="str">
        <f>IFERROR(IF(VLOOKUP($A244,'Annex 2 EHV charges'!$D:$O,9,FALSE)=0,"",VLOOKUP($A244,'Annex 2 EHV charges'!$D:$O,9,FALSE)),"")</f>
        <v/>
      </c>
      <c r="F244" s="91" t="str">
        <f>IFERROR(IF(VLOOKUP($A244,'Annex 2 EHV charges'!$D:$O,10,FALSE)=0,"",VLOOKUP($A244,'Annex 2 EHV charges'!$D:$O,10,FALSE)),"")</f>
        <v/>
      </c>
      <c r="G244" s="92" t="str">
        <f>IFERROR(IF(VLOOKUP($A244,'Annex 2 EHV charges'!$D:$O,11,FALSE)=0,"",VLOOKUP($A244,'Annex 2 EHV charges'!$D:$O,11,FALSE)),"")</f>
        <v/>
      </c>
      <c r="H244" s="92" t="str">
        <f>IFERROR(IF(VLOOKUP($A244,'Annex 2 EHV charges'!$D:$O,12,FALSE)=0,"",VLOOKUP($A244,'Annex 2 EHV charges'!$D:$O,12,FALSE)),"")</f>
        <v/>
      </c>
    </row>
    <row r="245" spans="1:8" x14ac:dyDescent="0.25">
      <c r="A245" s="89" t="str">
        <f t="array" ref="A245">IFERROR(INDEX('Annex 2 EHV charges'!$D$11:$D$260, MATCH(0, IF(ISBLANK('Annex 2 EHV charges'!$D$11:$D$260),1, COUNTIF(A$4:$A244, 'Annex 2 EHV charges'!$D$11:$D$260)), 0)),"")</f>
        <v/>
      </c>
      <c r="B245" s="88" t="str">
        <f>IF($A245="","",VLOOKUP($A245,'Annex 2 EHV charges'!$D:$O,2,0))</f>
        <v/>
      </c>
      <c r="C245" s="89" t="str">
        <f>IF($A245="","",VLOOKUP($A245,'Annex 2 EHV charges'!$D:$O,3,0))</f>
        <v/>
      </c>
      <c r="D245" s="88" t="str">
        <f>IF($A245="","",VLOOKUP($A245,'Annex 2 EHV charges'!$D:$O,4,0))</f>
        <v/>
      </c>
      <c r="E245" s="90" t="str">
        <f>IFERROR(IF(VLOOKUP($A245,'Annex 2 EHV charges'!$D:$O,9,FALSE)=0,"",VLOOKUP($A245,'Annex 2 EHV charges'!$D:$O,9,FALSE)),"")</f>
        <v/>
      </c>
      <c r="F245" s="91" t="str">
        <f>IFERROR(IF(VLOOKUP($A245,'Annex 2 EHV charges'!$D:$O,10,FALSE)=0,"",VLOOKUP($A245,'Annex 2 EHV charges'!$D:$O,10,FALSE)),"")</f>
        <v/>
      </c>
      <c r="G245" s="92" t="str">
        <f>IFERROR(IF(VLOOKUP($A245,'Annex 2 EHV charges'!$D:$O,11,FALSE)=0,"",VLOOKUP($A245,'Annex 2 EHV charges'!$D:$O,11,FALSE)),"")</f>
        <v/>
      </c>
      <c r="H245" s="92" t="str">
        <f>IFERROR(IF(VLOOKUP($A245,'Annex 2 EHV charges'!$D:$O,12,FALSE)=0,"",VLOOKUP($A245,'Annex 2 EHV charges'!$D:$O,12,FALSE)),"")</f>
        <v/>
      </c>
    </row>
    <row r="246" spans="1:8" x14ac:dyDescent="0.25">
      <c r="A246" s="89" t="str">
        <f t="array" ref="A246">IFERROR(INDEX('Annex 2 EHV charges'!$D$11:$D$260, MATCH(0, IF(ISBLANK('Annex 2 EHV charges'!$D$11:$D$260),1, COUNTIF(A$4:$A245, 'Annex 2 EHV charges'!$D$11:$D$260)), 0)),"")</f>
        <v/>
      </c>
      <c r="B246" s="88" t="str">
        <f>IF($A246="","",VLOOKUP($A246,'Annex 2 EHV charges'!$D:$O,2,0))</f>
        <v/>
      </c>
      <c r="C246" s="89" t="str">
        <f>IF($A246="","",VLOOKUP($A246,'Annex 2 EHV charges'!$D:$O,3,0))</f>
        <v/>
      </c>
      <c r="D246" s="88" t="str">
        <f>IF($A246="","",VLOOKUP($A246,'Annex 2 EHV charges'!$D:$O,4,0))</f>
        <v/>
      </c>
      <c r="E246" s="90" t="str">
        <f>IFERROR(IF(VLOOKUP($A246,'Annex 2 EHV charges'!$D:$O,9,FALSE)=0,"",VLOOKUP($A246,'Annex 2 EHV charges'!$D:$O,9,FALSE)),"")</f>
        <v/>
      </c>
      <c r="F246" s="91" t="str">
        <f>IFERROR(IF(VLOOKUP($A246,'Annex 2 EHV charges'!$D:$O,10,FALSE)=0,"",VLOOKUP($A246,'Annex 2 EHV charges'!$D:$O,10,FALSE)),"")</f>
        <v/>
      </c>
      <c r="G246" s="92" t="str">
        <f>IFERROR(IF(VLOOKUP($A246,'Annex 2 EHV charges'!$D:$O,11,FALSE)=0,"",VLOOKUP($A246,'Annex 2 EHV charges'!$D:$O,11,FALSE)),"")</f>
        <v/>
      </c>
      <c r="H246" s="92" t="str">
        <f>IFERROR(IF(VLOOKUP($A246,'Annex 2 EHV charges'!$D:$O,12,FALSE)=0,"",VLOOKUP($A246,'Annex 2 EHV charges'!$D:$O,12,FALSE)),"")</f>
        <v/>
      </c>
    </row>
    <row r="247" spans="1:8" x14ac:dyDescent="0.25">
      <c r="A247" s="89" t="str">
        <f t="array" ref="A247">IFERROR(INDEX('Annex 2 EHV charges'!$D$11:$D$260, MATCH(0, IF(ISBLANK('Annex 2 EHV charges'!$D$11:$D$260),1, COUNTIF(A$4:$A246, 'Annex 2 EHV charges'!$D$11:$D$260)), 0)),"")</f>
        <v/>
      </c>
      <c r="B247" s="88" t="str">
        <f>IF($A247="","",VLOOKUP($A247,'Annex 2 EHV charges'!$D:$O,2,0))</f>
        <v/>
      </c>
      <c r="C247" s="89" t="str">
        <f>IF($A247="","",VLOOKUP($A247,'Annex 2 EHV charges'!$D:$O,3,0))</f>
        <v/>
      </c>
      <c r="D247" s="88" t="str">
        <f>IF($A247="","",VLOOKUP($A247,'Annex 2 EHV charges'!$D:$O,4,0))</f>
        <v/>
      </c>
      <c r="E247" s="90" t="str">
        <f>IFERROR(IF(VLOOKUP($A247,'Annex 2 EHV charges'!$D:$O,9,FALSE)=0,"",VLOOKUP($A247,'Annex 2 EHV charges'!$D:$O,9,FALSE)),"")</f>
        <v/>
      </c>
      <c r="F247" s="91" t="str">
        <f>IFERROR(IF(VLOOKUP($A247,'Annex 2 EHV charges'!$D:$O,10,FALSE)=0,"",VLOOKUP($A247,'Annex 2 EHV charges'!$D:$O,10,FALSE)),"")</f>
        <v/>
      </c>
      <c r="G247" s="92" t="str">
        <f>IFERROR(IF(VLOOKUP($A247,'Annex 2 EHV charges'!$D:$O,11,FALSE)=0,"",VLOOKUP($A247,'Annex 2 EHV charges'!$D:$O,11,FALSE)),"")</f>
        <v/>
      </c>
      <c r="H247" s="92" t="str">
        <f>IFERROR(IF(VLOOKUP($A247,'Annex 2 EHV charges'!$D:$O,12,FALSE)=0,"",VLOOKUP($A247,'Annex 2 EHV charges'!$D:$O,12,FALSE)),"")</f>
        <v/>
      </c>
    </row>
    <row r="248" spans="1:8" x14ac:dyDescent="0.25">
      <c r="A248" s="89" t="str">
        <f t="array" ref="A248">IFERROR(INDEX('Annex 2 EHV charges'!$D$11:$D$260, MATCH(0, IF(ISBLANK('Annex 2 EHV charges'!$D$11:$D$260),1, COUNTIF(A$4:$A247, 'Annex 2 EHV charges'!$D$11:$D$260)), 0)),"")</f>
        <v/>
      </c>
      <c r="B248" s="88" t="str">
        <f>IF($A248="","",VLOOKUP($A248,'Annex 2 EHV charges'!$D:$O,2,0))</f>
        <v/>
      </c>
      <c r="C248" s="89" t="str">
        <f>IF($A248="","",VLOOKUP($A248,'Annex 2 EHV charges'!$D:$O,3,0))</f>
        <v/>
      </c>
      <c r="D248" s="88" t="str">
        <f>IF($A248="","",VLOOKUP($A248,'Annex 2 EHV charges'!$D:$O,4,0))</f>
        <v/>
      </c>
      <c r="E248" s="90" t="str">
        <f>IFERROR(IF(VLOOKUP($A248,'Annex 2 EHV charges'!$D:$O,9,FALSE)=0,"",VLOOKUP($A248,'Annex 2 EHV charges'!$D:$O,9,FALSE)),"")</f>
        <v/>
      </c>
      <c r="F248" s="91" t="str">
        <f>IFERROR(IF(VLOOKUP($A248,'Annex 2 EHV charges'!$D:$O,10,FALSE)=0,"",VLOOKUP($A248,'Annex 2 EHV charges'!$D:$O,10,FALSE)),"")</f>
        <v/>
      </c>
      <c r="G248" s="92" t="str">
        <f>IFERROR(IF(VLOOKUP($A248,'Annex 2 EHV charges'!$D:$O,11,FALSE)=0,"",VLOOKUP($A248,'Annex 2 EHV charges'!$D:$O,11,FALSE)),"")</f>
        <v/>
      </c>
      <c r="H248" s="92" t="str">
        <f>IFERROR(IF(VLOOKUP($A248,'Annex 2 EHV charges'!$D:$O,12,FALSE)=0,"",VLOOKUP($A248,'Annex 2 EHV charges'!$D:$O,12,FALSE)),"")</f>
        <v/>
      </c>
    </row>
    <row r="249" spans="1:8" x14ac:dyDescent="0.25">
      <c r="A249" s="89" t="str">
        <f t="array" ref="A249">IFERROR(INDEX('Annex 2 EHV charges'!$D$11:$D$260, MATCH(0, IF(ISBLANK('Annex 2 EHV charges'!$D$11:$D$260),1, COUNTIF(A$4:$A248, 'Annex 2 EHV charges'!$D$11:$D$260)), 0)),"")</f>
        <v/>
      </c>
      <c r="B249" s="88" t="str">
        <f>IF($A249="","",VLOOKUP($A249,'Annex 2 EHV charges'!$D:$O,2,0))</f>
        <v/>
      </c>
      <c r="C249" s="89" t="str">
        <f>IF($A249="","",VLOOKUP($A249,'Annex 2 EHV charges'!$D:$O,3,0))</f>
        <v/>
      </c>
      <c r="D249" s="88" t="str">
        <f>IF($A249="","",VLOOKUP($A249,'Annex 2 EHV charges'!$D:$O,4,0))</f>
        <v/>
      </c>
      <c r="E249" s="90" t="str">
        <f>IFERROR(IF(VLOOKUP($A249,'Annex 2 EHV charges'!$D:$O,9,FALSE)=0,"",VLOOKUP($A249,'Annex 2 EHV charges'!$D:$O,9,FALSE)),"")</f>
        <v/>
      </c>
      <c r="F249" s="91" t="str">
        <f>IFERROR(IF(VLOOKUP($A249,'Annex 2 EHV charges'!$D:$O,10,FALSE)=0,"",VLOOKUP($A249,'Annex 2 EHV charges'!$D:$O,10,FALSE)),"")</f>
        <v/>
      </c>
      <c r="G249" s="92" t="str">
        <f>IFERROR(IF(VLOOKUP($A249,'Annex 2 EHV charges'!$D:$O,11,FALSE)=0,"",VLOOKUP($A249,'Annex 2 EHV charges'!$D:$O,11,FALSE)),"")</f>
        <v/>
      </c>
      <c r="H249" s="92" t="str">
        <f>IFERROR(IF(VLOOKUP($A249,'Annex 2 EHV charges'!$D:$O,12,FALSE)=0,"",VLOOKUP($A249,'Annex 2 EHV charges'!$D:$O,12,FALSE)),"")</f>
        <v/>
      </c>
    </row>
    <row r="250" spans="1:8" x14ac:dyDescent="0.25">
      <c r="A250" s="89" t="str">
        <f t="array" ref="A250">IFERROR(INDEX('Annex 2 EHV charges'!$D$11:$D$260, MATCH(0, IF(ISBLANK('Annex 2 EHV charges'!$D$11:$D$260),1, COUNTIF(A$4:$A249, 'Annex 2 EHV charges'!$D$11:$D$260)), 0)),"")</f>
        <v/>
      </c>
      <c r="B250" s="88" t="str">
        <f>IF($A250="","",VLOOKUP($A250,'Annex 2 EHV charges'!$D:$O,2,0))</f>
        <v/>
      </c>
      <c r="C250" s="89" t="str">
        <f>IF($A250="","",VLOOKUP($A250,'Annex 2 EHV charges'!$D:$O,3,0))</f>
        <v/>
      </c>
      <c r="D250" s="88" t="str">
        <f>IF($A250="","",VLOOKUP($A250,'Annex 2 EHV charges'!$D:$O,4,0))</f>
        <v/>
      </c>
      <c r="E250" s="90" t="str">
        <f>IFERROR(IF(VLOOKUP($A250,'Annex 2 EHV charges'!$D:$O,9,FALSE)=0,"",VLOOKUP($A250,'Annex 2 EHV charges'!$D:$O,9,FALSE)),"")</f>
        <v/>
      </c>
      <c r="F250" s="91" t="str">
        <f>IFERROR(IF(VLOOKUP($A250,'Annex 2 EHV charges'!$D:$O,10,FALSE)=0,"",VLOOKUP($A250,'Annex 2 EHV charges'!$D:$O,10,FALSE)),"")</f>
        <v/>
      </c>
      <c r="G250" s="92" t="str">
        <f>IFERROR(IF(VLOOKUP($A250,'Annex 2 EHV charges'!$D:$O,11,FALSE)=0,"",VLOOKUP($A250,'Annex 2 EHV charges'!$D:$O,11,FALSE)),"")</f>
        <v/>
      </c>
      <c r="H250" s="92" t="str">
        <f>IFERROR(IF(VLOOKUP($A250,'Annex 2 EHV charges'!$D:$O,12,FALSE)=0,"",VLOOKUP($A250,'Annex 2 EHV charges'!$D:$O,12,FALSE)),"")</f>
        <v/>
      </c>
    </row>
    <row r="251" spans="1:8" x14ac:dyDescent="0.25">
      <c r="A251" s="89" t="str">
        <f t="array" ref="A251">IFERROR(INDEX('Annex 2 EHV charges'!$D$11:$D$260, MATCH(0, IF(ISBLANK('Annex 2 EHV charges'!$D$11:$D$260),1, COUNTIF(A$4:$A250, 'Annex 2 EHV charges'!$D$11:$D$260)), 0)),"")</f>
        <v/>
      </c>
      <c r="B251" s="88" t="str">
        <f>IF($A251="","",VLOOKUP($A251,'Annex 2 EHV charges'!$D:$O,2,0))</f>
        <v/>
      </c>
      <c r="C251" s="89" t="str">
        <f>IF($A251="","",VLOOKUP($A251,'Annex 2 EHV charges'!$D:$O,3,0))</f>
        <v/>
      </c>
      <c r="D251" s="88" t="str">
        <f>IF($A251="","",VLOOKUP($A251,'Annex 2 EHV charges'!$D:$O,4,0))</f>
        <v/>
      </c>
      <c r="E251" s="90" t="str">
        <f>IFERROR(IF(VLOOKUP($A251,'Annex 2 EHV charges'!$D:$O,9,FALSE)=0,"",VLOOKUP($A251,'Annex 2 EHV charges'!$D:$O,9,FALSE)),"")</f>
        <v/>
      </c>
      <c r="F251" s="91" t="str">
        <f>IFERROR(IF(VLOOKUP($A251,'Annex 2 EHV charges'!$D:$O,10,FALSE)=0,"",VLOOKUP($A251,'Annex 2 EHV charges'!$D:$O,10,FALSE)),"")</f>
        <v/>
      </c>
      <c r="G251" s="92" t="str">
        <f>IFERROR(IF(VLOOKUP($A251,'Annex 2 EHV charges'!$D:$O,11,FALSE)=0,"",VLOOKUP($A251,'Annex 2 EHV charges'!$D:$O,11,FALSE)),"")</f>
        <v/>
      </c>
      <c r="H251" s="92" t="str">
        <f>IFERROR(IF(VLOOKUP($A251,'Annex 2 EHV charges'!$D:$O,12,FALSE)=0,"",VLOOKUP($A251,'Annex 2 EHV charges'!$D:$O,12,FALSE)),"")</f>
        <v/>
      </c>
    </row>
    <row r="252" spans="1:8" x14ac:dyDescent="0.25">
      <c r="A252" s="89" t="str">
        <f t="array" ref="A252">IFERROR(INDEX('Annex 2 EHV charges'!$D$11:$D$260, MATCH(0, IF(ISBLANK('Annex 2 EHV charges'!$D$11:$D$260),1, COUNTIF(A$4:$A251, 'Annex 2 EHV charges'!$D$11:$D$260)), 0)),"")</f>
        <v/>
      </c>
      <c r="B252" s="88" t="str">
        <f>IF($A252="","",VLOOKUP($A252,'Annex 2 EHV charges'!$D:$O,2,0))</f>
        <v/>
      </c>
      <c r="C252" s="89" t="str">
        <f>IF($A252="","",VLOOKUP($A252,'Annex 2 EHV charges'!$D:$O,3,0))</f>
        <v/>
      </c>
      <c r="D252" s="88" t="str">
        <f>IF($A252="","",VLOOKUP($A252,'Annex 2 EHV charges'!$D:$O,4,0))</f>
        <v/>
      </c>
      <c r="E252" s="90" t="str">
        <f>IFERROR(IF(VLOOKUP($A252,'Annex 2 EHV charges'!$D:$O,9,FALSE)=0,"",VLOOKUP($A252,'Annex 2 EHV charges'!$D:$O,9,FALSE)),"")</f>
        <v/>
      </c>
      <c r="F252" s="91" t="str">
        <f>IFERROR(IF(VLOOKUP($A252,'Annex 2 EHV charges'!$D:$O,10,FALSE)=0,"",VLOOKUP($A252,'Annex 2 EHV charges'!$D:$O,10,FALSE)),"")</f>
        <v/>
      </c>
      <c r="G252" s="92" t="str">
        <f>IFERROR(IF(VLOOKUP($A252,'Annex 2 EHV charges'!$D:$O,11,FALSE)=0,"",VLOOKUP($A252,'Annex 2 EHV charges'!$D:$O,11,FALSE)),"")</f>
        <v/>
      </c>
      <c r="H252" s="92" t="str">
        <f>IFERROR(IF(VLOOKUP($A252,'Annex 2 EHV charges'!$D:$O,12,FALSE)=0,"",VLOOKUP($A252,'Annex 2 EHV charges'!$D:$O,12,FALSE)),"")</f>
        <v/>
      </c>
    </row>
    <row r="253" spans="1:8" x14ac:dyDescent="0.25">
      <c r="A253" s="89" t="str">
        <f t="array" ref="A253">IFERROR(INDEX('Annex 2 EHV charges'!$D$11:$D$260, MATCH(0, IF(ISBLANK('Annex 2 EHV charges'!$D$11:$D$260),1, COUNTIF(A$4:$A252, 'Annex 2 EHV charges'!$D$11:$D$260)), 0)),"")</f>
        <v/>
      </c>
      <c r="B253" s="88" t="str">
        <f>IF($A253="","",VLOOKUP($A253,'Annex 2 EHV charges'!$D:$O,2,0))</f>
        <v/>
      </c>
      <c r="C253" s="89" t="str">
        <f>IF($A253="","",VLOOKUP($A253,'Annex 2 EHV charges'!$D:$O,3,0))</f>
        <v/>
      </c>
      <c r="D253" s="88" t="str">
        <f>IF($A253="","",VLOOKUP($A253,'Annex 2 EHV charges'!$D:$O,4,0))</f>
        <v/>
      </c>
      <c r="E253" s="90" t="str">
        <f>IFERROR(IF(VLOOKUP($A253,'Annex 2 EHV charges'!$D:$O,9,FALSE)=0,"",VLOOKUP($A253,'Annex 2 EHV charges'!$D:$O,9,FALSE)),"")</f>
        <v/>
      </c>
      <c r="F253" s="91" t="str">
        <f>IFERROR(IF(VLOOKUP($A253,'Annex 2 EHV charges'!$D:$O,10,FALSE)=0,"",VLOOKUP($A253,'Annex 2 EHV charges'!$D:$O,10,FALSE)),"")</f>
        <v/>
      </c>
      <c r="G253" s="92" t="str">
        <f>IFERROR(IF(VLOOKUP($A253,'Annex 2 EHV charges'!$D:$O,11,FALSE)=0,"",VLOOKUP($A253,'Annex 2 EHV charges'!$D:$O,11,FALSE)),"")</f>
        <v/>
      </c>
      <c r="H253" s="92" t="str">
        <f>IFERROR(IF(VLOOKUP($A253,'Annex 2 EHV charges'!$D:$O,12,FALSE)=0,"",VLOOKUP($A253,'Annex 2 EHV charges'!$D:$O,12,FALSE)),"")</f>
        <v/>
      </c>
    </row>
    <row r="254" spans="1:8" x14ac:dyDescent="0.25">
      <c r="A254" s="89" t="str">
        <f t="array" ref="A254">IFERROR(INDEX('Annex 2 EHV charges'!$D$11:$D$260, MATCH(0, IF(ISBLANK('Annex 2 EHV charges'!$D$11:$D$260),1, COUNTIF(A$4:$A253, 'Annex 2 EHV charges'!$D$11:$D$260)), 0)),"")</f>
        <v/>
      </c>
      <c r="B254" s="88" t="str">
        <f>IF($A254="","",VLOOKUP($A254,'Annex 2 EHV charges'!$D:$O,2,0))</f>
        <v/>
      </c>
      <c r="C254" s="89" t="str">
        <f>IF($A254="","",VLOOKUP($A254,'Annex 2 EHV charges'!$D:$O,3,0))</f>
        <v/>
      </c>
      <c r="D254" s="88" t="str">
        <f>IF($A254="","",VLOOKUP($A254,'Annex 2 EHV charges'!$D:$O,4,0))</f>
        <v/>
      </c>
      <c r="E254" s="90" t="str">
        <f>IFERROR(IF(VLOOKUP($A254,'Annex 2 EHV charges'!$D:$O,9,FALSE)=0,"",VLOOKUP($A254,'Annex 2 EHV charges'!$D:$O,9,FALSE)),"")</f>
        <v/>
      </c>
      <c r="F254" s="91" t="str">
        <f>IFERROR(IF(VLOOKUP($A254,'Annex 2 EHV charges'!$D:$O,10,FALSE)=0,"",VLOOKUP($A254,'Annex 2 EHV charges'!$D:$O,10,FALSE)),"")</f>
        <v/>
      </c>
      <c r="G254" s="92" t="str">
        <f>IFERROR(IF(VLOOKUP($A254,'Annex 2 EHV charges'!$D:$O,11,FALSE)=0,"",VLOOKUP($A254,'Annex 2 EHV charges'!$D:$O,11,FALSE)),"")</f>
        <v/>
      </c>
      <c r="H254" s="92" t="str">
        <f>IFERROR(IF(VLOOKUP($A254,'Annex 2 EHV charges'!$D:$O,12,FALSE)=0,"",VLOOKUP($A254,'Annex 2 EHV charges'!$D:$O,12,FALSE)),"")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1" customFormat="1" ht="27.75" customHeight="1" x14ac:dyDescent="0.25">
      <c r="A1" s="11" t="s">
        <v>23</v>
      </c>
      <c r="B1" s="2"/>
      <c r="D1" s="2"/>
      <c r="E1" s="2"/>
      <c r="F1" s="2"/>
      <c r="G1" s="9"/>
      <c r="H1" s="3"/>
      <c r="I1" s="3"/>
    </row>
    <row r="2" spans="1:12" s="1" customFormat="1" ht="27" customHeight="1" x14ac:dyDescent="0.25">
      <c r="A2" s="206" t="str">
        <f>Overview!B4&amp; " - Effective between "&amp;Overview!D4&amp;" and "&amp;Overview!E4&amp;" - "&amp;Overview!F4&amp;" LV and HV tariffs"</f>
        <v>Stark Infra-Electricity Ltd - GSP C - Effective between 01/04/2025 and 31/03/2026 - Draft LV and HV tariffs</v>
      </c>
      <c r="B2" s="206"/>
      <c r="C2" s="206"/>
      <c r="D2" s="206"/>
      <c r="E2" s="206"/>
      <c r="F2" s="206"/>
      <c r="G2" s="206"/>
      <c r="H2" s="206"/>
      <c r="I2" s="206"/>
      <c r="J2" s="206"/>
      <c r="K2" s="3"/>
      <c r="L2" s="3"/>
    </row>
    <row r="3" spans="1:12" s="1" customFormat="1" ht="27" customHeight="1" x14ac:dyDescent="0.25">
      <c r="A3" s="234" t="s">
        <v>296</v>
      </c>
      <c r="B3" s="234"/>
      <c r="C3" s="234"/>
      <c r="D3" s="234"/>
      <c r="E3" s="234"/>
      <c r="F3" s="234"/>
      <c r="G3" s="234"/>
      <c r="H3" s="234"/>
      <c r="I3" s="234"/>
      <c r="J3" s="234"/>
      <c r="K3" s="3"/>
      <c r="L3" s="3"/>
    </row>
    <row r="4" spans="1:12" s="1" customFormat="1" ht="71.25" customHeight="1" x14ac:dyDescent="0.25">
      <c r="A4" s="13"/>
      <c r="B4" s="23" t="s">
        <v>0</v>
      </c>
      <c r="C4" s="12" t="s">
        <v>28</v>
      </c>
      <c r="D4" s="12" t="s">
        <v>480</v>
      </c>
      <c r="E4" s="12" t="s">
        <v>481</v>
      </c>
      <c r="F4" s="12" t="s">
        <v>29</v>
      </c>
      <c r="G4" s="12"/>
      <c r="H4" s="12"/>
      <c r="I4" s="12"/>
      <c r="J4" s="12"/>
      <c r="K4" s="3"/>
      <c r="L4" s="3"/>
    </row>
    <row r="5" spans="1:12" s="1" customFormat="1" ht="32.25" customHeight="1" x14ac:dyDescent="0.25">
      <c r="A5" s="14"/>
      <c r="B5" s="22"/>
      <c r="C5" s="15"/>
      <c r="D5" s="16"/>
      <c r="E5" s="16"/>
      <c r="F5" s="17"/>
      <c r="G5" s="21"/>
      <c r="H5" s="21"/>
      <c r="I5" s="21"/>
      <c r="J5" s="21"/>
      <c r="K5" s="3"/>
      <c r="L5" s="3"/>
    </row>
    <row r="6" spans="1:12" x14ac:dyDescent="0.25">
      <c r="A6" s="235" t="s">
        <v>2</v>
      </c>
      <c r="B6" s="232" t="s">
        <v>3</v>
      </c>
      <c r="C6" s="232"/>
      <c r="D6" s="232"/>
      <c r="E6" s="232"/>
      <c r="F6" s="232"/>
      <c r="G6" s="232"/>
      <c r="H6" s="233"/>
      <c r="I6" s="233"/>
      <c r="J6" s="233"/>
    </row>
    <row r="7" spans="1:12" x14ac:dyDescent="0.25">
      <c r="A7" s="235"/>
      <c r="B7" s="232" t="s">
        <v>4</v>
      </c>
      <c r="C7" s="232"/>
      <c r="D7" s="232"/>
      <c r="E7" s="232"/>
      <c r="F7" s="232"/>
      <c r="G7" s="232"/>
      <c r="H7" s="233"/>
      <c r="I7" s="233"/>
      <c r="J7" s="233"/>
    </row>
    <row r="8" spans="1:12" x14ac:dyDescent="0.25">
      <c r="A8" s="235"/>
      <c r="B8" s="232"/>
      <c r="C8" s="232"/>
      <c r="D8" s="232"/>
      <c r="E8" s="232"/>
      <c r="F8" s="232"/>
      <c r="G8" s="232"/>
      <c r="H8" s="233"/>
      <c r="I8" s="233"/>
      <c r="J8" s="233"/>
    </row>
    <row r="9" spans="1:12" x14ac:dyDescent="0.25">
      <c r="A9" s="44"/>
      <c r="B9" s="44"/>
      <c r="C9" s="44"/>
      <c r="D9" s="44"/>
      <c r="E9" s="44"/>
      <c r="F9" s="44"/>
      <c r="G9" s="44"/>
      <c r="H9" s="44"/>
      <c r="I9" s="44"/>
      <c r="J9" s="44"/>
    </row>
    <row r="10" spans="1:12" x14ac:dyDescent="0.25">
      <c r="A10" s="44"/>
      <c r="B10" s="44"/>
      <c r="C10" s="44"/>
      <c r="D10" s="44"/>
      <c r="E10" s="44"/>
      <c r="F10" s="44"/>
      <c r="G10" s="44"/>
      <c r="H10" s="44"/>
      <c r="I10" s="44"/>
      <c r="J10" s="44"/>
    </row>
    <row r="11" spans="1:12" s="1" customFormat="1" ht="27" customHeight="1" x14ac:dyDescent="0.25">
      <c r="A11" s="234" t="s">
        <v>297</v>
      </c>
      <c r="B11" s="234"/>
      <c r="C11" s="234"/>
      <c r="D11" s="234"/>
      <c r="E11" s="234"/>
      <c r="F11" s="234"/>
      <c r="G11" s="234"/>
      <c r="H11" s="234"/>
      <c r="I11" s="234"/>
      <c r="J11" s="234"/>
      <c r="K11" s="3"/>
      <c r="L11" s="3"/>
    </row>
    <row r="12" spans="1:12" s="1" customFormat="1" ht="58.5" customHeight="1" x14ac:dyDescent="0.25">
      <c r="A12" s="13"/>
      <c r="B12" s="23" t="s">
        <v>0</v>
      </c>
      <c r="C12" s="12" t="s">
        <v>28</v>
      </c>
      <c r="D12" s="23" t="s">
        <v>484</v>
      </c>
      <c r="E12" s="23" t="s">
        <v>485</v>
      </c>
      <c r="F12" s="23" t="s">
        <v>486</v>
      </c>
      <c r="G12" s="12" t="s">
        <v>29</v>
      </c>
      <c r="H12" s="12" t="s">
        <v>30</v>
      </c>
      <c r="I12" s="12" t="s">
        <v>295</v>
      </c>
      <c r="J12" s="23" t="s">
        <v>487</v>
      </c>
      <c r="K12" s="3"/>
      <c r="L12" s="3"/>
    </row>
    <row r="13" spans="1:12" s="1" customFormat="1" ht="32.25" customHeight="1" x14ac:dyDescent="0.25">
      <c r="A13" s="14"/>
      <c r="B13" s="22"/>
      <c r="C13" s="15">
        <v>0</v>
      </c>
      <c r="D13" s="16"/>
      <c r="E13" s="16"/>
      <c r="F13" s="16"/>
      <c r="G13" s="17"/>
      <c r="H13" s="17"/>
      <c r="I13" s="16"/>
      <c r="J13" s="17"/>
      <c r="K13" s="3"/>
      <c r="L13" s="3"/>
    </row>
    <row r="14" spans="1:12" ht="13" x14ac:dyDescent="0.3">
      <c r="A14" s="235" t="s">
        <v>2</v>
      </c>
      <c r="B14" s="236" t="s">
        <v>16</v>
      </c>
      <c r="C14" s="236"/>
      <c r="D14" s="236"/>
      <c r="E14" s="236"/>
      <c r="F14" s="236"/>
      <c r="G14" s="236"/>
      <c r="H14" s="237"/>
      <c r="I14" s="237"/>
      <c r="J14" s="237"/>
    </row>
    <row r="15" spans="1:12" x14ac:dyDescent="0.25">
      <c r="A15" s="235"/>
      <c r="B15" s="232" t="s">
        <v>4</v>
      </c>
      <c r="C15" s="232"/>
      <c r="D15" s="232"/>
      <c r="E15" s="232"/>
      <c r="F15" s="232"/>
      <c r="G15" s="232"/>
      <c r="H15" s="233"/>
      <c r="I15" s="233"/>
      <c r="J15" s="233"/>
    </row>
    <row r="16" spans="1:12" x14ac:dyDescent="0.25">
      <c r="A16" s="235"/>
      <c r="B16" s="232" t="s">
        <v>319</v>
      </c>
      <c r="C16" s="232"/>
      <c r="D16" s="232"/>
      <c r="E16" s="232"/>
      <c r="F16" s="232"/>
      <c r="G16" s="232"/>
      <c r="H16" s="233"/>
      <c r="I16" s="233"/>
      <c r="J16" s="233"/>
    </row>
    <row r="17" spans="1:10" x14ac:dyDescent="0.25">
      <c r="A17" s="238"/>
      <c r="B17" s="232" t="s">
        <v>320</v>
      </c>
      <c r="C17" s="232"/>
      <c r="D17" s="232"/>
      <c r="E17" s="232"/>
      <c r="F17" s="232"/>
      <c r="G17" s="232"/>
      <c r="H17" s="233"/>
      <c r="I17" s="233"/>
      <c r="J17" s="233"/>
    </row>
    <row r="18" spans="1:10" x14ac:dyDescent="0.25">
      <c r="A18" s="238"/>
      <c r="B18" s="232" t="s">
        <v>321</v>
      </c>
      <c r="C18" s="232"/>
      <c r="D18" s="232"/>
      <c r="E18" s="232"/>
      <c r="F18" s="232"/>
      <c r="G18" s="232"/>
      <c r="H18" s="233"/>
      <c r="I18" s="233"/>
      <c r="J18" s="233"/>
    </row>
    <row r="19" spans="1:10" x14ac:dyDescent="0.25">
      <c r="A19" s="238"/>
      <c r="B19" s="232" t="s">
        <v>5</v>
      </c>
      <c r="C19" s="232"/>
      <c r="D19" s="232"/>
      <c r="E19" s="232"/>
      <c r="F19" s="232"/>
      <c r="G19" s="232"/>
      <c r="H19" s="233"/>
      <c r="I19" s="233"/>
      <c r="J19" s="233"/>
    </row>
    <row r="20" spans="1:10" x14ac:dyDescent="0.25">
      <c r="A20" s="238"/>
      <c r="B20" s="232"/>
      <c r="C20" s="232"/>
      <c r="D20" s="232"/>
      <c r="E20" s="232"/>
      <c r="F20" s="232"/>
      <c r="G20" s="232"/>
      <c r="H20" s="233"/>
      <c r="I20" s="233"/>
      <c r="J20" s="233"/>
    </row>
    <row r="21" spans="1:10" x14ac:dyDescent="0.25">
      <c r="A21" s="238"/>
      <c r="B21" s="232" t="s">
        <v>6</v>
      </c>
      <c r="C21" s="232"/>
      <c r="D21" s="232"/>
      <c r="E21" s="232"/>
      <c r="F21" s="232"/>
      <c r="G21" s="232"/>
      <c r="H21" s="233"/>
      <c r="I21" s="233"/>
      <c r="J21" s="233"/>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8"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202"/>
  <sheetViews>
    <sheetView zoomScale="85" zoomScaleNormal="85" zoomScaleSheetLayoutView="85" workbookViewId="0"/>
  </sheetViews>
  <sheetFormatPr defaultColWidth="9.1796875" defaultRowHeight="27.75" customHeight="1" x14ac:dyDescent="0.25"/>
  <cols>
    <col min="1" max="1" width="58" style="1" bestFit="1" customWidth="1"/>
    <col min="2" max="2" width="17.7265625" style="2" customWidth="1"/>
    <col min="3" max="4" width="17.7265625" style="1" customWidth="1"/>
    <col min="5" max="7" width="17.7265625" style="2" customWidth="1"/>
    <col min="8" max="9" width="17.7265625" style="8" customWidth="1"/>
    <col min="10" max="10" width="17.7265625" style="3" customWidth="1"/>
    <col min="11" max="11" width="56.26953125" style="3" bestFit="1" customWidth="1"/>
    <col min="12" max="17" width="15.54296875" style="1" customWidth="1"/>
    <col min="18" max="16384" width="9.1796875" style="1"/>
  </cols>
  <sheetData>
    <row r="1" spans="1:13" ht="27.75" customHeight="1" x14ac:dyDescent="0.25">
      <c r="A1" s="11" t="s">
        <v>23</v>
      </c>
      <c r="B1" s="240" t="s">
        <v>496</v>
      </c>
      <c r="C1" s="241"/>
      <c r="D1" s="241"/>
      <c r="F1" s="242" t="s">
        <v>542</v>
      </c>
      <c r="G1" s="243"/>
      <c r="H1" s="244"/>
      <c r="I1" s="1"/>
      <c r="J1" s="1"/>
      <c r="K1" s="1"/>
    </row>
    <row r="2" spans="1:13" ht="31.5" customHeight="1" x14ac:dyDescent="0.25">
      <c r="A2" s="206" t="str">
        <f>Overview!B4&amp; " - Effective between "&amp;Overview!D4&amp;" and "&amp;Overview!E4&amp;" - "&amp;Overview!F4&amp;" LDNO tariffs"</f>
        <v>Stark Infra-Electricity Ltd - GSP C - Effective between 01/04/2025 and 31/03/2026 - Draft LDNO tariffs</v>
      </c>
      <c r="B2" s="206"/>
      <c r="C2" s="206"/>
      <c r="D2" s="206"/>
      <c r="E2" s="206"/>
      <c r="F2" s="206"/>
      <c r="G2" s="206"/>
      <c r="H2" s="206"/>
      <c r="I2" s="206"/>
      <c r="J2" s="206"/>
    </row>
    <row r="3" spans="1:13" ht="8.25" customHeight="1" x14ac:dyDescent="0.25">
      <c r="A3" s="76"/>
      <c r="B3" s="76"/>
      <c r="C3" s="76"/>
      <c r="D3" s="76"/>
      <c r="E3" s="76"/>
      <c r="F3" s="76"/>
      <c r="G3" s="76"/>
      <c r="H3" s="76"/>
      <c r="I3" s="76"/>
      <c r="J3" s="76"/>
    </row>
    <row r="4" spans="1:13" ht="27" customHeight="1" x14ac:dyDescent="0.25">
      <c r="A4" s="239" t="s">
        <v>369</v>
      </c>
      <c r="B4" s="239"/>
      <c r="C4" s="239"/>
      <c r="D4" s="239"/>
      <c r="E4" s="78"/>
      <c r="F4" s="239" t="s">
        <v>368</v>
      </c>
      <c r="G4" s="239"/>
      <c r="H4" s="239"/>
      <c r="I4" s="239"/>
      <c r="J4" s="239"/>
      <c r="L4" s="3"/>
    </row>
    <row r="5" spans="1:13" s="72" customFormat="1" ht="32.25" customHeight="1" x14ac:dyDescent="0.25">
      <c r="A5" s="14" t="s">
        <v>16</v>
      </c>
      <c r="B5" s="155" t="s">
        <v>359</v>
      </c>
      <c r="C5" s="159" t="s">
        <v>360</v>
      </c>
      <c r="D5" s="73" t="s">
        <v>361</v>
      </c>
      <c r="E5" s="140"/>
      <c r="F5" s="209"/>
      <c r="G5" s="210"/>
      <c r="H5" s="74" t="s">
        <v>366</v>
      </c>
      <c r="I5" s="75" t="s">
        <v>367</v>
      </c>
      <c r="J5" s="73" t="s">
        <v>361</v>
      </c>
      <c r="K5" s="76"/>
      <c r="L5" s="44"/>
      <c r="M5" s="44"/>
    </row>
    <row r="6" spans="1:13" s="72" customFormat="1" ht="56.25" customHeight="1" x14ac:dyDescent="0.25">
      <c r="A6" s="154" t="s">
        <v>362</v>
      </c>
      <c r="B6" s="136" t="s">
        <v>549</v>
      </c>
      <c r="C6" s="137" t="s">
        <v>552</v>
      </c>
      <c r="D6" s="138" t="s">
        <v>555</v>
      </c>
      <c r="E6" s="142"/>
      <c r="F6" s="211" t="s">
        <v>363</v>
      </c>
      <c r="G6" s="211"/>
      <c r="H6" s="136" t="s">
        <v>550</v>
      </c>
      <c r="I6" s="134" t="s">
        <v>551</v>
      </c>
      <c r="J6" s="138" t="s">
        <v>555</v>
      </c>
      <c r="K6" s="76"/>
      <c r="L6" s="44"/>
      <c r="M6" s="44"/>
    </row>
    <row r="7" spans="1:13" s="72" customFormat="1" ht="56.25" customHeight="1" x14ac:dyDescent="0.25">
      <c r="A7" s="154" t="s">
        <v>19</v>
      </c>
      <c r="B7" s="153"/>
      <c r="C7" s="141"/>
      <c r="D7" s="134" t="s">
        <v>558</v>
      </c>
      <c r="E7" s="142"/>
      <c r="F7" s="211" t="s">
        <v>364</v>
      </c>
      <c r="G7" s="211"/>
      <c r="H7" s="134" t="s">
        <v>553</v>
      </c>
      <c r="I7" s="134" t="s">
        <v>554</v>
      </c>
      <c r="J7" s="138" t="s">
        <v>555</v>
      </c>
      <c r="K7" s="76"/>
      <c r="L7" s="44"/>
      <c r="M7" s="44"/>
    </row>
    <row r="8" spans="1:13" s="72" customFormat="1" ht="55.5" customHeight="1" x14ac:dyDescent="0.25">
      <c r="A8" s="154" t="s">
        <v>17</v>
      </c>
      <c r="B8" s="222" t="s">
        <v>559</v>
      </c>
      <c r="C8" s="223"/>
      <c r="D8" s="224"/>
      <c r="E8" s="143"/>
      <c r="F8" s="211" t="s">
        <v>556</v>
      </c>
      <c r="G8" s="211"/>
      <c r="H8" s="153"/>
      <c r="I8" s="134" t="s">
        <v>557</v>
      </c>
      <c r="J8" s="138" t="s">
        <v>555</v>
      </c>
      <c r="K8" s="76"/>
      <c r="L8" s="44"/>
      <c r="M8" s="44"/>
    </row>
    <row r="9" spans="1:13" s="72" customFormat="1" ht="55.5" customHeight="1" x14ac:dyDescent="0.25">
      <c r="A9" s="158"/>
      <c r="B9" s="142"/>
      <c r="C9" s="160"/>
      <c r="D9" s="142"/>
      <c r="F9" s="211" t="s">
        <v>384</v>
      </c>
      <c r="G9" s="211"/>
      <c r="H9" s="153"/>
      <c r="I9" s="153"/>
      <c r="J9" s="134" t="s">
        <v>558</v>
      </c>
      <c r="K9" s="76"/>
      <c r="L9" s="44"/>
      <c r="M9" s="44"/>
    </row>
    <row r="10" spans="1:13" s="72" customFormat="1" ht="55.5" customHeight="1" x14ac:dyDescent="0.25">
      <c r="A10" s="158"/>
      <c r="B10" s="217"/>
      <c r="C10" s="217"/>
      <c r="D10" s="217"/>
      <c r="E10" s="144"/>
      <c r="F10" s="211" t="s">
        <v>17</v>
      </c>
      <c r="G10" s="211"/>
      <c r="H10" s="211" t="s">
        <v>559</v>
      </c>
      <c r="I10" s="211"/>
      <c r="J10" s="211"/>
      <c r="K10" s="76"/>
      <c r="L10" s="44"/>
      <c r="M10" s="44"/>
    </row>
    <row r="11" spans="1:13" s="72" customFormat="1" ht="21" customHeight="1" x14ac:dyDescent="0.25">
      <c r="A11" s="76"/>
      <c r="B11" s="76"/>
      <c r="C11" s="76"/>
      <c r="D11" s="76"/>
      <c r="E11" s="76"/>
      <c r="F11" s="217"/>
      <c r="G11" s="217"/>
      <c r="H11" s="217"/>
      <c r="I11" s="217"/>
      <c r="J11" s="217"/>
      <c r="K11" s="44"/>
      <c r="L11" s="44"/>
    </row>
    <row r="12" spans="1:13" ht="66" customHeight="1" x14ac:dyDescent="0.25">
      <c r="A12" s="23" t="s">
        <v>541</v>
      </c>
      <c r="B12" s="23" t="s">
        <v>56</v>
      </c>
      <c r="C12" s="12" t="s">
        <v>28</v>
      </c>
      <c r="D12" s="49" t="s">
        <v>584</v>
      </c>
      <c r="E12" s="49" t="s">
        <v>585</v>
      </c>
      <c r="F12" s="49" t="s">
        <v>586</v>
      </c>
      <c r="G12" s="12" t="s">
        <v>29</v>
      </c>
      <c r="H12" s="12" t="s">
        <v>30</v>
      </c>
      <c r="I12" s="12" t="s">
        <v>487</v>
      </c>
      <c r="J12" s="12" t="s">
        <v>295</v>
      </c>
      <c r="K12"/>
    </row>
    <row r="13" spans="1:13" ht="27" customHeight="1" x14ac:dyDescent="0.25">
      <c r="A13" s="182" t="s">
        <v>774</v>
      </c>
      <c r="B13" s="166"/>
      <c r="C13" s="174" t="s">
        <v>646</v>
      </c>
      <c r="D13" s="177">
        <v>4.5010000000000003</v>
      </c>
      <c r="E13" s="178">
        <v>0.24399999999999999</v>
      </c>
      <c r="F13" s="179">
        <v>6.4000000000000001E-2</v>
      </c>
      <c r="G13" s="183">
        <v>3.67</v>
      </c>
      <c r="H13" s="184"/>
      <c r="I13" s="191"/>
      <c r="J13" s="176"/>
      <c r="K13" s="1"/>
    </row>
    <row r="14" spans="1:13" ht="27" customHeight="1" x14ac:dyDescent="0.25">
      <c r="A14" s="182" t="s">
        <v>775</v>
      </c>
      <c r="B14" s="166"/>
      <c r="C14" s="171" t="s">
        <v>587</v>
      </c>
      <c r="D14" s="177">
        <v>4.5010000000000003</v>
      </c>
      <c r="E14" s="178">
        <v>0.24399999999999999</v>
      </c>
      <c r="F14" s="179">
        <v>6.4000000000000001E-2</v>
      </c>
      <c r="G14" s="184"/>
      <c r="H14" s="184"/>
      <c r="I14" s="191"/>
      <c r="J14" s="176"/>
      <c r="K14" s="1"/>
    </row>
    <row r="15" spans="1:13" ht="27" customHeight="1" x14ac:dyDescent="0.25">
      <c r="A15" s="182" t="s">
        <v>776</v>
      </c>
      <c r="B15" s="166"/>
      <c r="C15" s="170" t="s">
        <v>648</v>
      </c>
      <c r="D15" s="177">
        <v>3.6989999999999998</v>
      </c>
      <c r="E15" s="178">
        <v>0.2</v>
      </c>
      <c r="F15" s="179">
        <v>5.1999999999999998E-2</v>
      </c>
      <c r="G15" s="183">
        <v>4.17</v>
      </c>
      <c r="H15" s="184"/>
      <c r="I15" s="191"/>
      <c r="J15" s="176"/>
      <c r="K15" s="1"/>
    </row>
    <row r="16" spans="1:13" ht="27" customHeight="1" x14ac:dyDescent="0.25">
      <c r="A16" s="182" t="s">
        <v>777</v>
      </c>
      <c r="B16" s="166"/>
      <c r="C16" s="170" t="s">
        <v>648</v>
      </c>
      <c r="D16" s="177">
        <v>3.6989999999999998</v>
      </c>
      <c r="E16" s="178">
        <v>0.2</v>
      </c>
      <c r="F16" s="179">
        <v>5.1999999999999998E-2</v>
      </c>
      <c r="G16" s="183">
        <v>4.17</v>
      </c>
      <c r="H16" s="184"/>
      <c r="I16" s="191"/>
      <c r="J16" s="176"/>
      <c r="K16" s="1"/>
    </row>
    <row r="17" spans="1:11" ht="27" customHeight="1" x14ac:dyDescent="0.25">
      <c r="A17" s="182" t="s">
        <v>778</v>
      </c>
      <c r="B17" s="166"/>
      <c r="C17" s="170" t="s">
        <v>648</v>
      </c>
      <c r="D17" s="177">
        <v>3.6989999999999998</v>
      </c>
      <c r="E17" s="178">
        <v>0.2</v>
      </c>
      <c r="F17" s="179">
        <v>5.1999999999999998E-2</v>
      </c>
      <c r="G17" s="183">
        <v>4.18</v>
      </c>
      <c r="H17" s="184"/>
      <c r="I17" s="191"/>
      <c r="J17" s="176"/>
      <c r="K17" s="1"/>
    </row>
    <row r="18" spans="1:11" ht="27" customHeight="1" x14ac:dyDescent="0.25">
      <c r="A18" s="182" t="s">
        <v>779</v>
      </c>
      <c r="B18" s="166"/>
      <c r="C18" s="170" t="s">
        <v>648</v>
      </c>
      <c r="D18" s="177">
        <v>3.6989999999999998</v>
      </c>
      <c r="E18" s="178">
        <v>0.2</v>
      </c>
      <c r="F18" s="179">
        <v>5.1999999999999998E-2</v>
      </c>
      <c r="G18" s="183">
        <v>4.1900000000000004</v>
      </c>
      <c r="H18" s="184"/>
      <c r="I18" s="191"/>
      <c r="J18" s="176"/>
      <c r="K18" s="1"/>
    </row>
    <row r="19" spans="1:11" ht="27" customHeight="1" x14ac:dyDescent="0.25">
      <c r="A19" s="182" t="s">
        <v>780</v>
      </c>
      <c r="B19" s="166"/>
      <c r="C19" s="170" t="s">
        <v>648</v>
      </c>
      <c r="D19" s="177">
        <v>3.6989999999999998</v>
      </c>
      <c r="E19" s="178">
        <v>0.2</v>
      </c>
      <c r="F19" s="179">
        <v>5.1999999999999998E-2</v>
      </c>
      <c r="G19" s="183">
        <v>4.22</v>
      </c>
      <c r="H19" s="184"/>
      <c r="I19" s="191"/>
      <c r="J19" s="176"/>
      <c r="K19" s="1"/>
    </row>
    <row r="20" spans="1:11" ht="27" customHeight="1" x14ac:dyDescent="0.25">
      <c r="A20" s="182" t="s">
        <v>599</v>
      </c>
      <c r="B20" s="166"/>
      <c r="C20" s="171" t="s">
        <v>589</v>
      </c>
      <c r="D20" s="177">
        <v>3.6989999999999998</v>
      </c>
      <c r="E20" s="178">
        <v>0.2</v>
      </c>
      <c r="F20" s="179">
        <v>5.1999999999999998E-2</v>
      </c>
      <c r="G20" s="184"/>
      <c r="H20" s="184"/>
      <c r="I20" s="191"/>
      <c r="J20" s="176"/>
      <c r="K20" s="1"/>
    </row>
    <row r="21" spans="1:11" ht="27" customHeight="1" x14ac:dyDescent="0.25">
      <c r="A21" s="182" t="s">
        <v>665</v>
      </c>
      <c r="B21" s="166"/>
      <c r="C21" s="173">
        <v>0</v>
      </c>
      <c r="D21" s="177">
        <v>2.976</v>
      </c>
      <c r="E21" s="178">
        <v>0.161</v>
      </c>
      <c r="F21" s="179">
        <v>3.3000000000000002E-2</v>
      </c>
      <c r="G21" s="183">
        <v>17.510000000000002</v>
      </c>
      <c r="H21" s="183">
        <v>2.5099999999999998</v>
      </c>
      <c r="I21" s="192">
        <v>2.5099999999999998</v>
      </c>
      <c r="J21" s="175">
        <v>0.21099999999999999</v>
      </c>
      <c r="K21" s="1"/>
    </row>
    <row r="22" spans="1:11" ht="27" customHeight="1" x14ac:dyDescent="0.25">
      <c r="A22" s="182" t="s">
        <v>666</v>
      </c>
      <c r="B22" s="166"/>
      <c r="C22" s="173">
        <v>0</v>
      </c>
      <c r="D22" s="177">
        <v>2.976</v>
      </c>
      <c r="E22" s="178">
        <v>0.161</v>
      </c>
      <c r="F22" s="179">
        <v>3.3000000000000002E-2</v>
      </c>
      <c r="G22" s="183">
        <v>17.63</v>
      </c>
      <c r="H22" s="183">
        <v>2.5099999999999998</v>
      </c>
      <c r="I22" s="192">
        <v>2.5099999999999998</v>
      </c>
      <c r="J22" s="175">
        <v>0.21099999999999999</v>
      </c>
      <c r="K22" s="1"/>
    </row>
    <row r="23" spans="1:11" ht="27" customHeight="1" x14ac:dyDescent="0.25">
      <c r="A23" s="182" t="s">
        <v>667</v>
      </c>
      <c r="B23" s="166"/>
      <c r="C23" s="173">
        <v>0</v>
      </c>
      <c r="D23" s="177">
        <v>2.976</v>
      </c>
      <c r="E23" s="178">
        <v>0.161</v>
      </c>
      <c r="F23" s="179">
        <v>3.3000000000000002E-2</v>
      </c>
      <c r="G23" s="183">
        <v>17.690000000000001</v>
      </c>
      <c r="H23" s="183">
        <v>2.5099999999999998</v>
      </c>
      <c r="I23" s="192">
        <v>2.5099999999999998</v>
      </c>
      <c r="J23" s="175">
        <v>0.21099999999999999</v>
      </c>
      <c r="K23" s="1"/>
    </row>
    <row r="24" spans="1:11" ht="27" customHeight="1" x14ac:dyDescent="0.25">
      <c r="A24" s="182" t="s">
        <v>668</v>
      </c>
      <c r="B24" s="166"/>
      <c r="C24" s="173">
        <v>0</v>
      </c>
      <c r="D24" s="177">
        <v>2.976</v>
      </c>
      <c r="E24" s="178">
        <v>0.161</v>
      </c>
      <c r="F24" s="179">
        <v>3.3000000000000002E-2</v>
      </c>
      <c r="G24" s="183">
        <v>17.82</v>
      </c>
      <c r="H24" s="183">
        <v>2.5099999999999998</v>
      </c>
      <c r="I24" s="192">
        <v>2.5099999999999998</v>
      </c>
      <c r="J24" s="175">
        <v>0.21099999999999999</v>
      </c>
      <c r="K24" s="1"/>
    </row>
    <row r="25" spans="1:11" ht="27" customHeight="1" x14ac:dyDescent="0.25">
      <c r="A25" s="182" t="s">
        <v>669</v>
      </c>
      <c r="B25" s="166"/>
      <c r="C25" s="173">
        <v>0</v>
      </c>
      <c r="D25" s="177">
        <v>2.976</v>
      </c>
      <c r="E25" s="178">
        <v>0.161</v>
      </c>
      <c r="F25" s="179">
        <v>3.3000000000000002E-2</v>
      </c>
      <c r="G25" s="183">
        <v>18.309999999999999</v>
      </c>
      <c r="H25" s="183">
        <v>2.5099999999999998</v>
      </c>
      <c r="I25" s="192">
        <v>2.5099999999999998</v>
      </c>
      <c r="J25" s="175">
        <v>0.21099999999999999</v>
      </c>
      <c r="K25" s="1"/>
    </row>
    <row r="26" spans="1:11" ht="27" customHeight="1" x14ac:dyDescent="0.25">
      <c r="A26" s="182" t="s">
        <v>600</v>
      </c>
      <c r="B26" s="166"/>
      <c r="C26" s="173" t="s">
        <v>664</v>
      </c>
      <c r="D26" s="180">
        <v>14.975</v>
      </c>
      <c r="E26" s="181">
        <v>2.3479999999999999</v>
      </c>
      <c r="F26" s="179">
        <v>1.7949999999999999</v>
      </c>
      <c r="G26" s="184"/>
      <c r="H26" s="184"/>
      <c r="I26" s="191"/>
      <c r="J26" s="176"/>
      <c r="K26" s="1"/>
    </row>
    <row r="27" spans="1:11" ht="27" customHeight="1" x14ac:dyDescent="0.25">
      <c r="A27" s="182" t="s">
        <v>601</v>
      </c>
      <c r="B27" s="166"/>
      <c r="C27" s="172">
        <v>0</v>
      </c>
      <c r="D27" s="177">
        <v>-4.0659999999999998</v>
      </c>
      <c r="E27" s="178">
        <v>-0.22</v>
      </c>
      <c r="F27" s="179">
        <v>-5.8000000000000003E-2</v>
      </c>
      <c r="G27" s="183">
        <v>0</v>
      </c>
      <c r="H27" s="184"/>
      <c r="I27" s="191"/>
      <c r="J27" s="176"/>
      <c r="K27" s="1"/>
    </row>
    <row r="28" spans="1:11" ht="27" customHeight="1" x14ac:dyDescent="0.25">
      <c r="A28" s="182" t="s">
        <v>602</v>
      </c>
      <c r="B28" s="166"/>
      <c r="C28" s="173">
        <v>0</v>
      </c>
      <c r="D28" s="177">
        <v>-4.0659999999999998</v>
      </c>
      <c r="E28" s="178">
        <v>-0.22</v>
      </c>
      <c r="F28" s="179">
        <v>-5.8000000000000003E-2</v>
      </c>
      <c r="G28" s="183">
        <v>0</v>
      </c>
      <c r="H28" s="184"/>
      <c r="I28" s="191"/>
      <c r="J28" s="175">
        <v>0.26200000000000001</v>
      </c>
      <c r="K28" s="1"/>
    </row>
    <row r="29" spans="1:11" ht="27" customHeight="1" x14ac:dyDescent="0.25">
      <c r="A29" s="185" t="s">
        <v>781</v>
      </c>
      <c r="B29" s="166"/>
      <c r="C29" s="174" t="s">
        <v>646</v>
      </c>
      <c r="D29" s="177">
        <v>3.3959999999999999</v>
      </c>
      <c r="E29" s="178">
        <v>0.184</v>
      </c>
      <c r="F29" s="179">
        <v>4.8000000000000001E-2</v>
      </c>
      <c r="G29" s="183">
        <v>2.76</v>
      </c>
      <c r="H29" s="184"/>
      <c r="I29" s="191"/>
      <c r="J29" s="176"/>
      <c r="K29" s="1"/>
    </row>
    <row r="30" spans="1:11" ht="27" customHeight="1" x14ac:dyDescent="0.25">
      <c r="A30" s="185" t="s">
        <v>670</v>
      </c>
      <c r="B30" s="166"/>
      <c r="C30" s="171" t="s">
        <v>587</v>
      </c>
      <c r="D30" s="177">
        <v>3.3959999999999999</v>
      </c>
      <c r="E30" s="178">
        <v>0.184</v>
      </c>
      <c r="F30" s="179">
        <v>4.8000000000000001E-2</v>
      </c>
      <c r="G30" s="184"/>
      <c r="H30" s="184"/>
      <c r="I30" s="191"/>
      <c r="J30" s="176"/>
      <c r="K30" s="1"/>
    </row>
    <row r="31" spans="1:11" ht="27" customHeight="1" x14ac:dyDescent="0.25">
      <c r="A31" s="185" t="s">
        <v>782</v>
      </c>
      <c r="B31" s="166"/>
      <c r="C31" s="170" t="s">
        <v>648</v>
      </c>
      <c r="D31" s="177">
        <v>2.7909999999999999</v>
      </c>
      <c r="E31" s="178">
        <v>0.151</v>
      </c>
      <c r="F31" s="179">
        <v>0.04</v>
      </c>
      <c r="G31" s="183">
        <v>3.14</v>
      </c>
      <c r="H31" s="184"/>
      <c r="I31" s="191"/>
      <c r="J31" s="176"/>
      <c r="K31" s="1"/>
    </row>
    <row r="32" spans="1:11" ht="27" customHeight="1" x14ac:dyDescent="0.25">
      <c r="A32" s="185" t="s">
        <v>783</v>
      </c>
      <c r="B32" s="166"/>
      <c r="C32" s="170" t="s">
        <v>648</v>
      </c>
      <c r="D32" s="177">
        <v>2.7909999999999999</v>
      </c>
      <c r="E32" s="178">
        <v>0.151</v>
      </c>
      <c r="F32" s="179">
        <v>0.04</v>
      </c>
      <c r="G32" s="183">
        <v>3.14</v>
      </c>
      <c r="H32" s="184"/>
      <c r="I32" s="191"/>
      <c r="J32" s="176"/>
      <c r="K32" s="1"/>
    </row>
    <row r="33" spans="1:11" ht="27" customHeight="1" x14ac:dyDescent="0.25">
      <c r="A33" s="185" t="s">
        <v>784</v>
      </c>
      <c r="B33" s="166"/>
      <c r="C33" s="170" t="s">
        <v>648</v>
      </c>
      <c r="D33" s="177">
        <v>2.7909999999999999</v>
      </c>
      <c r="E33" s="178">
        <v>0.151</v>
      </c>
      <c r="F33" s="179">
        <v>0.04</v>
      </c>
      <c r="G33" s="183">
        <v>3.15</v>
      </c>
      <c r="H33" s="184"/>
      <c r="I33" s="191"/>
      <c r="J33" s="176"/>
      <c r="K33" s="1"/>
    </row>
    <row r="34" spans="1:11" ht="27" customHeight="1" x14ac:dyDescent="0.25">
      <c r="A34" s="185" t="s">
        <v>785</v>
      </c>
      <c r="B34" s="166"/>
      <c r="C34" s="170" t="s">
        <v>648</v>
      </c>
      <c r="D34" s="177">
        <v>2.7909999999999999</v>
      </c>
      <c r="E34" s="178">
        <v>0.151</v>
      </c>
      <c r="F34" s="179">
        <v>0.04</v>
      </c>
      <c r="G34" s="183">
        <v>3.15</v>
      </c>
      <c r="H34" s="184"/>
      <c r="I34" s="191"/>
      <c r="J34" s="176"/>
      <c r="K34" s="1"/>
    </row>
    <row r="35" spans="1:11" ht="27" customHeight="1" x14ac:dyDescent="0.25">
      <c r="A35" s="185" t="s">
        <v>786</v>
      </c>
      <c r="B35" s="166"/>
      <c r="C35" s="170" t="s">
        <v>648</v>
      </c>
      <c r="D35" s="177">
        <v>2.7909999999999999</v>
      </c>
      <c r="E35" s="178">
        <v>0.151</v>
      </c>
      <c r="F35" s="179">
        <v>0.04</v>
      </c>
      <c r="G35" s="183">
        <v>3.18</v>
      </c>
      <c r="H35" s="184"/>
      <c r="I35" s="191"/>
      <c r="J35" s="176"/>
      <c r="K35" s="1"/>
    </row>
    <row r="36" spans="1:11" ht="27" customHeight="1" x14ac:dyDescent="0.25">
      <c r="A36" s="185" t="s">
        <v>603</v>
      </c>
      <c r="B36" s="166"/>
      <c r="C36" s="171" t="s">
        <v>589</v>
      </c>
      <c r="D36" s="177">
        <v>2.7909999999999999</v>
      </c>
      <c r="E36" s="178">
        <v>0.151</v>
      </c>
      <c r="F36" s="179">
        <v>0.04</v>
      </c>
      <c r="G36" s="184"/>
      <c r="H36" s="184"/>
      <c r="I36" s="191"/>
      <c r="J36" s="176"/>
      <c r="K36" s="1"/>
    </row>
    <row r="37" spans="1:11" ht="27" customHeight="1" x14ac:dyDescent="0.25">
      <c r="A37" s="185" t="s">
        <v>671</v>
      </c>
      <c r="B37" s="166"/>
      <c r="C37" s="186">
        <v>0</v>
      </c>
      <c r="D37" s="177">
        <v>2.2450000000000001</v>
      </c>
      <c r="E37" s="178">
        <v>0.121</v>
      </c>
      <c r="F37" s="179">
        <v>2.5000000000000001E-2</v>
      </c>
      <c r="G37" s="183">
        <v>13.21</v>
      </c>
      <c r="H37" s="183">
        <v>1.89</v>
      </c>
      <c r="I37" s="192">
        <v>1.89</v>
      </c>
      <c r="J37" s="175">
        <v>0.159</v>
      </c>
      <c r="K37" s="1"/>
    </row>
    <row r="38" spans="1:11" ht="27" customHeight="1" x14ac:dyDescent="0.25">
      <c r="A38" s="185" t="s">
        <v>672</v>
      </c>
      <c r="B38" s="166"/>
      <c r="C38" s="186">
        <v>0</v>
      </c>
      <c r="D38" s="177">
        <v>2.2450000000000001</v>
      </c>
      <c r="E38" s="178">
        <v>0.121</v>
      </c>
      <c r="F38" s="179">
        <v>2.5000000000000001E-2</v>
      </c>
      <c r="G38" s="183">
        <v>13.3</v>
      </c>
      <c r="H38" s="183">
        <v>1.89</v>
      </c>
      <c r="I38" s="192">
        <v>1.89</v>
      </c>
      <c r="J38" s="175">
        <v>0.159</v>
      </c>
      <c r="K38" s="1"/>
    </row>
    <row r="39" spans="1:11" ht="27" customHeight="1" x14ac:dyDescent="0.25">
      <c r="A39" s="185" t="s">
        <v>673</v>
      </c>
      <c r="B39" s="166"/>
      <c r="C39" s="186">
        <v>0</v>
      </c>
      <c r="D39" s="177">
        <v>2.2450000000000001</v>
      </c>
      <c r="E39" s="178">
        <v>0.121</v>
      </c>
      <c r="F39" s="179">
        <v>2.5000000000000001E-2</v>
      </c>
      <c r="G39" s="183">
        <v>13.34</v>
      </c>
      <c r="H39" s="183">
        <v>1.89</v>
      </c>
      <c r="I39" s="192">
        <v>1.89</v>
      </c>
      <c r="J39" s="175">
        <v>0.159</v>
      </c>
      <c r="K39" s="1"/>
    </row>
    <row r="40" spans="1:11" ht="27" customHeight="1" x14ac:dyDescent="0.25">
      <c r="A40" s="185" t="s">
        <v>674</v>
      </c>
      <c r="B40" s="166"/>
      <c r="C40" s="186">
        <v>0</v>
      </c>
      <c r="D40" s="177">
        <v>2.2450000000000001</v>
      </c>
      <c r="E40" s="178">
        <v>0.121</v>
      </c>
      <c r="F40" s="179">
        <v>2.5000000000000001E-2</v>
      </c>
      <c r="G40" s="183">
        <v>13.44</v>
      </c>
      <c r="H40" s="183">
        <v>1.89</v>
      </c>
      <c r="I40" s="192">
        <v>1.89</v>
      </c>
      <c r="J40" s="175">
        <v>0.159</v>
      </c>
      <c r="K40" s="1"/>
    </row>
    <row r="41" spans="1:11" ht="27" customHeight="1" x14ac:dyDescent="0.25">
      <c r="A41" s="185" t="s">
        <v>675</v>
      </c>
      <c r="B41" s="166"/>
      <c r="C41" s="186">
        <v>0</v>
      </c>
      <c r="D41" s="177">
        <v>2.2450000000000001</v>
      </c>
      <c r="E41" s="178">
        <v>0.121</v>
      </c>
      <c r="F41" s="179">
        <v>2.5000000000000001E-2</v>
      </c>
      <c r="G41" s="183">
        <v>13.81</v>
      </c>
      <c r="H41" s="183">
        <v>1.89</v>
      </c>
      <c r="I41" s="192">
        <v>1.89</v>
      </c>
      <c r="J41" s="175">
        <v>0.159</v>
      </c>
      <c r="K41" s="1"/>
    </row>
    <row r="42" spans="1:11" ht="27" customHeight="1" x14ac:dyDescent="0.25">
      <c r="A42" s="185" t="s">
        <v>676</v>
      </c>
      <c r="B42" s="166"/>
      <c r="C42" s="186">
        <v>0</v>
      </c>
      <c r="D42" s="177">
        <v>2.21</v>
      </c>
      <c r="E42" s="178">
        <v>0.11899999999999999</v>
      </c>
      <c r="F42" s="179">
        <v>8.9999999999999993E-3</v>
      </c>
      <c r="G42" s="183">
        <v>15.28</v>
      </c>
      <c r="H42" s="183">
        <v>3.35</v>
      </c>
      <c r="I42" s="192">
        <v>3.35</v>
      </c>
      <c r="J42" s="175">
        <v>0.14799999999999999</v>
      </c>
      <c r="K42" s="1"/>
    </row>
    <row r="43" spans="1:11" ht="27" customHeight="1" x14ac:dyDescent="0.25">
      <c r="A43" s="185" t="s">
        <v>677</v>
      </c>
      <c r="B43" s="166"/>
      <c r="C43" s="186">
        <v>0</v>
      </c>
      <c r="D43" s="177">
        <v>2.21</v>
      </c>
      <c r="E43" s="178">
        <v>0.11899999999999999</v>
      </c>
      <c r="F43" s="179">
        <v>8.9999999999999993E-3</v>
      </c>
      <c r="G43" s="183">
        <v>15.41</v>
      </c>
      <c r="H43" s="183">
        <v>3.35</v>
      </c>
      <c r="I43" s="192">
        <v>3.35</v>
      </c>
      <c r="J43" s="175">
        <v>0.14799999999999999</v>
      </c>
      <c r="K43" s="1"/>
    </row>
    <row r="44" spans="1:11" ht="27" customHeight="1" x14ac:dyDescent="0.25">
      <c r="A44" s="185" t="s">
        <v>678</v>
      </c>
      <c r="B44" s="166"/>
      <c r="C44" s="186">
        <v>0</v>
      </c>
      <c r="D44" s="177">
        <v>2.21</v>
      </c>
      <c r="E44" s="178">
        <v>0.11899999999999999</v>
      </c>
      <c r="F44" s="179">
        <v>8.9999999999999993E-3</v>
      </c>
      <c r="G44" s="183">
        <v>15.47</v>
      </c>
      <c r="H44" s="183">
        <v>3.35</v>
      </c>
      <c r="I44" s="192">
        <v>3.35</v>
      </c>
      <c r="J44" s="175">
        <v>0.14799999999999999</v>
      </c>
      <c r="K44" s="1"/>
    </row>
    <row r="45" spans="1:11" ht="27" customHeight="1" x14ac:dyDescent="0.25">
      <c r="A45" s="185" t="s">
        <v>679</v>
      </c>
      <c r="B45" s="166"/>
      <c r="C45" s="186">
        <v>0</v>
      </c>
      <c r="D45" s="177">
        <v>2.21</v>
      </c>
      <c r="E45" s="178">
        <v>0.11899999999999999</v>
      </c>
      <c r="F45" s="179">
        <v>8.9999999999999993E-3</v>
      </c>
      <c r="G45" s="183">
        <v>15.61</v>
      </c>
      <c r="H45" s="183">
        <v>3.35</v>
      </c>
      <c r="I45" s="192">
        <v>3.35</v>
      </c>
      <c r="J45" s="175">
        <v>0.14799999999999999</v>
      </c>
      <c r="K45" s="1"/>
    </row>
    <row r="46" spans="1:11" ht="27" customHeight="1" x14ac:dyDescent="0.25">
      <c r="A46" s="185" t="s">
        <v>680</v>
      </c>
      <c r="B46" s="166"/>
      <c r="C46" s="186">
        <v>0</v>
      </c>
      <c r="D46" s="177">
        <v>2.21</v>
      </c>
      <c r="E46" s="178">
        <v>0.11899999999999999</v>
      </c>
      <c r="F46" s="179">
        <v>8.9999999999999993E-3</v>
      </c>
      <c r="G46" s="183">
        <v>16.14</v>
      </c>
      <c r="H46" s="183">
        <v>3.35</v>
      </c>
      <c r="I46" s="192">
        <v>3.35</v>
      </c>
      <c r="J46" s="175">
        <v>0.14799999999999999</v>
      </c>
      <c r="K46" s="1"/>
    </row>
    <row r="47" spans="1:11" ht="27" customHeight="1" x14ac:dyDescent="0.25">
      <c r="A47" s="185" t="s">
        <v>681</v>
      </c>
      <c r="B47" s="166"/>
      <c r="C47" s="186">
        <v>0</v>
      </c>
      <c r="D47" s="177">
        <v>1.8380000000000001</v>
      </c>
      <c r="E47" s="178">
        <v>9.5000000000000001E-2</v>
      </c>
      <c r="F47" s="179">
        <v>7.0000000000000001E-3</v>
      </c>
      <c r="G47" s="183">
        <v>187.25</v>
      </c>
      <c r="H47" s="183">
        <v>3.86</v>
      </c>
      <c r="I47" s="192">
        <v>3.86</v>
      </c>
      <c r="J47" s="175">
        <v>0.126</v>
      </c>
      <c r="K47" s="1"/>
    </row>
    <row r="48" spans="1:11" ht="27" customHeight="1" x14ac:dyDescent="0.25">
      <c r="A48" s="185" t="s">
        <v>682</v>
      </c>
      <c r="B48" s="166"/>
      <c r="C48" s="186">
        <v>0</v>
      </c>
      <c r="D48" s="177">
        <v>1.8380000000000001</v>
      </c>
      <c r="E48" s="178">
        <v>9.5000000000000001E-2</v>
      </c>
      <c r="F48" s="179">
        <v>7.0000000000000001E-3</v>
      </c>
      <c r="G48" s="183">
        <v>188.16</v>
      </c>
      <c r="H48" s="183">
        <v>3.86</v>
      </c>
      <c r="I48" s="192">
        <v>3.86</v>
      </c>
      <c r="J48" s="175">
        <v>0.126</v>
      </c>
      <c r="K48" s="1"/>
    </row>
    <row r="49" spans="1:11" ht="27" customHeight="1" x14ac:dyDescent="0.25">
      <c r="A49" s="185" t="s">
        <v>683</v>
      </c>
      <c r="B49" s="166"/>
      <c r="C49" s="186">
        <v>0</v>
      </c>
      <c r="D49" s="177">
        <v>1.8380000000000001</v>
      </c>
      <c r="E49" s="178">
        <v>9.5000000000000001E-2</v>
      </c>
      <c r="F49" s="179">
        <v>7.0000000000000001E-3</v>
      </c>
      <c r="G49" s="183">
        <v>189.48</v>
      </c>
      <c r="H49" s="183">
        <v>3.86</v>
      </c>
      <c r="I49" s="192">
        <v>3.86</v>
      </c>
      <c r="J49" s="175">
        <v>0.126</v>
      </c>
      <c r="K49" s="1"/>
    </row>
    <row r="50" spans="1:11" ht="27" customHeight="1" x14ac:dyDescent="0.25">
      <c r="A50" s="185" t="s">
        <v>684</v>
      </c>
      <c r="B50" s="166"/>
      <c r="C50" s="186">
        <v>0</v>
      </c>
      <c r="D50" s="177">
        <v>1.8380000000000001</v>
      </c>
      <c r="E50" s="178">
        <v>9.5000000000000001E-2</v>
      </c>
      <c r="F50" s="179">
        <v>7.0000000000000001E-3</v>
      </c>
      <c r="G50" s="183">
        <v>190.99</v>
      </c>
      <c r="H50" s="183">
        <v>3.86</v>
      </c>
      <c r="I50" s="192">
        <v>3.86</v>
      </c>
      <c r="J50" s="175">
        <v>0.126</v>
      </c>
      <c r="K50" s="1"/>
    </row>
    <row r="51" spans="1:11" ht="27" customHeight="1" x14ac:dyDescent="0.25">
      <c r="A51" s="185" t="s">
        <v>685</v>
      </c>
      <c r="B51" s="166"/>
      <c r="C51" s="186">
        <v>0</v>
      </c>
      <c r="D51" s="177">
        <v>1.8380000000000001</v>
      </c>
      <c r="E51" s="178">
        <v>9.5000000000000001E-2</v>
      </c>
      <c r="F51" s="179">
        <v>7.0000000000000001E-3</v>
      </c>
      <c r="G51" s="183">
        <v>197.06</v>
      </c>
      <c r="H51" s="183">
        <v>3.86</v>
      </c>
      <c r="I51" s="192">
        <v>3.86</v>
      </c>
      <c r="J51" s="175">
        <v>0.126</v>
      </c>
      <c r="K51" s="1"/>
    </row>
    <row r="52" spans="1:11" ht="39.75" customHeight="1" x14ac:dyDescent="0.25">
      <c r="A52" s="185" t="s">
        <v>604</v>
      </c>
      <c r="B52" s="166"/>
      <c r="C52" s="173" t="s">
        <v>664</v>
      </c>
      <c r="D52" s="180">
        <v>11.298</v>
      </c>
      <c r="E52" s="181">
        <v>1.7709999999999999</v>
      </c>
      <c r="F52" s="179">
        <v>1.3540000000000001</v>
      </c>
      <c r="G52" s="184"/>
      <c r="H52" s="184"/>
      <c r="I52" s="191"/>
      <c r="J52" s="176"/>
      <c r="K52" s="1"/>
    </row>
    <row r="53" spans="1:11" ht="27" customHeight="1" x14ac:dyDescent="0.25">
      <c r="A53" s="185" t="s">
        <v>605</v>
      </c>
      <c r="B53" s="166"/>
      <c r="C53" s="186">
        <v>0</v>
      </c>
      <c r="D53" s="177">
        <v>-4.0659999999999998</v>
      </c>
      <c r="E53" s="178">
        <v>-0.22</v>
      </c>
      <c r="F53" s="179">
        <v>-5.8000000000000003E-2</v>
      </c>
      <c r="G53" s="183">
        <v>0</v>
      </c>
      <c r="H53" s="184"/>
      <c r="I53" s="191"/>
      <c r="J53" s="176"/>
      <c r="K53" s="1"/>
    </row>
    <row r="54" spans="1:11" ht="27" customHeight="1" x14ac:dyDescent="0.25">
      <c r="A54" s="185" t="s">
        <v>606</v>
      </c>
      <c r="B54" s="187"/>
      <c r="C54" s="186">
        <v>0</v>
      </c>
      <c r="D54" s="177">
        <v>-3.444</v>
      </c>
      <c r="E54" s="178">
        <v>-0.186</v>
      </c>
      <c r="F54" s="179">
        <v>-4.2000000000000003E-2</v>
      </c>
      <c r="G54" s="183">
        <v>0</v>
      </c>
      <c r="H54" s="184"/>
      <c r="I54" s="191"/>
      <c r="J54" s="176"/>
      <c r="K54" s="1"/>
    </row>
    <row r="55" spans="1:11" ht="27" customHeight="1" x14ac:dyDescent="0.25">
      <c r="A55" s="185" t="s">
        <v>607</v>
      </c>
      <c r="B55" s="166"/>
      <c r="C55" s="186">
        <v>0</v>
      </c>
      <c r="D55" s="177">
        <v>-4.0659999999999998</v>
      </c>
      <c r="E55" s="178">
        <v>-0.22</v>
      </c>
      <c r="F55" s="179">
        <v>-5.8000000000000003E-2</v>
      </c>
      <c r="G55" s="183">
        <v>0</v>
      </c>
      <c r="H55" s="184"/>
      <c r="I55" s="191"/>
      <c r="J55" s="175">
        <v>0.26200000000000001</v>
      </c>
      <c r="K55" s="1"/>
    </row>
    <row r="56" spans="1:11" ht="27" customHeight="1" x14ac:dyDescent="0.25">
      <c r="A56" s="185" t="s">
        <v>608</v>
      </c>
      <c r="B56" s="166"/>
      <c r="C56" s="186">
        <v>0</v>
      </c>
      <c r="D56" s="177">
        <v>-3.444</v>
      </c>
      <c r="E56" s="178">
        <v>-0.186</v>
      </c>
      <c r="F56" s="179">
        <v>-4.2000000000000003E-2</v>
      </c>
      <c r="G56" s="183">
        <v>0</v>
      </c>
      <c r="H56" s="184"/>
      <c r="I56" s="191"/>
      <c r="J56" s="175">
        <v>0.21199999999999999</v>
      </c>
      <c r="K56" s="1"/>
    </row>
    <row r="57" spans="1:11" ht="27" customHeight="1" x14ac:dyDescent="0.25">
      <c r="A57" s="185" t="s">
        <v>609</v>
      </c>
      <c r="B57" s="166"/>
      <c r="C57" s="186">
        <v>0</v>
      </c>
      <c r="D57" s="177">
        <v>-2.41</v>
      </c>
      <c r="E57" s="178">
        <v>-0.13</v>
      </c>
      <c r="F57" s="179">
        <v>-0.01</v>
      </c>
      <c r="G57" s="183">
        <v>0</v>
      </c>
      <c r="H57" s="184"/>
      <c r="I57" s="191"/>
      <c r="J57" s="175">
        <v>0.188</v>
      </c>
      <c r="K57" s="1"/>
    </row>
    <row r="58" spans="1:11" ht="27" customHeight="1" x14ac:dyDescent="0.25">
      <c r="A58" s="182" t="s">
        <v>787</v>
      </c>
      <c r="B58" s="166"/>
      <c r="C58" s="174" t="s">
        <v>646</v>
      </c>
      <c r="D58" s="177">
        <v>3.05</v>
      </c>
      <c r="E58" s="178">
        <v>0.16500000000000001</v>
      </c>
      <c r="F58" s="179">
        <v>4.2999999999999997E-2</v>
      </c>
      <c r="G58" s="183">
        <v>2.48</v>
      </c>
      <c r="H58" s="184"/>
      <c r="I58" s="191"/>
      <c r="J58" s="176"/>
      <c r="K58" s="1"/>
    </row>
    <row r="59" spans="1:11" ht="27" customHeight="1" x14ac:dyDescent="0.25">
      <c r="A59" s="182" t="s">
        <v>788</v>
      </c>
      <c r="B59" s="166"/>
      <c r="C59" s="171" t="s">
        <v>587</v>
      </c>
      <c r="D59" s="177">
        <v>3.05</v>
      </c>
      <c r="E59" s="178">
        <v>0.16500000000000001</v>
      </c>
      <c r="F59" s="179">
        <v>4.2999999999999997E-2</v>
      </c>
      <c r="G59" s="184"/>
      <c r="H59" s="184"/>
      <c r="I59" s="191"/>
      <c r="J59" s="176"/>
      <c r="K59" s="1"/>
    </row>
    <row r="60" spans="1:11" ht="27" customHeight="1" x14ac:dyDescent="0.25">
      <c r="A60" s="182" t="s">
        <v>789</v>
      </c>
      <c r="B60" s="166"/>
      <c r="C60" s="170" t="s">
        <v>648</v>
      </c>
      <c r="D60" s="177">
        <v>2.5070000000000001</v>
      </c>
      <c r="E60" s="178">
        <v>0.13600000000000001</v>
      </c>
      <c r="F60" s="179">
        <v>3.5999999999999997E-2</v>
      </c>
      <c r="G60" s="183">
        <v>2.82</v>
      </c>
      <c r="H60" s="184"/>
      <c r="I60" s="191"/>
      <c r="J60" s="176"/>
      <c r="K60" s="1"/>
    </row>
    <row r="61" spans="1:11" ht="27" customHeight="1" x14ac:dyDescent="0.25">
      <c r="A61" s="182" t="s">
        <v>790</v>
      </c>
      <c r="B61" s="166"/>
      <c r="C61" s="170" t="s">
        <v>648</v>
      </c>
      <c r="D61" s="177">
        <v>2.5070000000000001</v>
      </c>
      <c r="E61" s="178">
        <v>0.13600000000000001</v>
      </c>
      <c r="F61" s="179">
        <v>3.5999999999999997E-2</v>
      </c>
      <c r="G61" s="183">
        <v>2.82</v>
      </c>
      <c r="H61" s="184"/>
      <c r="I61" s="191"/>
      <c r="J61" s="176"/>
      <c r="K61" s="1"/>
    </row>
    <row r="62" spans="1:11" ht="27" customHeight="1" x14ac:dyDescent="0.25">
      <c r="A62" s="182" t="s">
        <v>791</v>
      </c>
      <c r="B62" s="166"/>
      <c r="C62" s="170" t="s">
        <v>648</v>
      </c>
      <c r="D62" s="177">
        <v>2.5070000000000001</v>
      </c>
      <c r="E62" s="178">
        <v>0.13600000000000001</v>
      </c>
      <c r="F62" s="179">
        <v>3.5999999999999997E-2</v>
      </c>
      <c r="G62" s="183">
        <v>2.82</v>
      </c>
      <c r="H62" s="184"/>
      <c r="I62" s="191"/>
      <c r="J62" s="176"/>
      <c r="K62" s="1"/>
    </row>
    <row r="63" spans="1:11" ht="27" customHeight="1" x14ac:dyDescent="0.25">
      <c r="A63" s="182" t="s">
        <v>792</v>
      </c>
      <c r="B63" s="166"/>
      <c r="C63" s="170" t="s">
        <v>648</v>
      </c>
      <c r="D63" s="177">
        <v>2.5070000000000001</v>
      </c>
      <c r="E63" s="178">
        <v>0.13600000000000001</v>
      </c>
      <c r="F63" s="179">
        <v>3.5999999999999997E-2</v>
      </c>
      <c r="G63" s="183">
        <v>2.83</v>
      </c>
      <c r="H63" s="184"/>
      <c r="I63" s="191"/>
      <c r="J63" s="176"/>
      <c r="K63" s="1"/>
    </row>
    <row r="64" spans="1:11" ht="27" customHeight="1" x14ac:dyDescent="0.25">
      <c r="A64" s="182" t="s">
        <v>793</v>
      </c>
      <c r="B64" s="166"/>
      <c r="C64" s="170" t="s">
        <v>648</v>
      </c>
      <c r="D64" s="177">
        <v>2.5070000000000001</v>
      </c>
      <c r="E64" s="178">
        <v>0.13600000000000001</v>
      </c>
      <c r="F64" s="179">
        <v>3.5999999999999997E-2</v>
      </c>
      <c r="G64" s="183">
        <v>2.85</v>
      </c>
      <c r="H64" s="184"/>
      <c r="I64" s="191"/>
      <c r="J64" s="176"/>
      <c r="K64" s="1"/>
    </row>
    <row r="65" spans="1:11" ht="27" customHeight="1" x14ac:dyDescent="0.25">
      <c r="A65" s="182" t="s">
        <v>610</v>
      </c>
      <c r="B65" s="166"/>
      <c r="C65" s="171" t="s">
        <v>589</v>
      </c>
      <c r="D65" s="177">
        <v>2.5070000000000001</v>
      </c>
      <c r="E65" s="178">
        <v>0.13600000000000001</v>
      </c>
      <c r="F65" s="179">
        <v>3.5999999999999997E-2</v>
      </c>
      <c r="G65" s="184"/>
      <c r="H65" s="184"/>
      <c r="I65" s="191"/>
      <c r="J65" s="176"/>
      <c r="K65" s="1"/>
    </row>
    <row r="66" spans="1:11" ht="27" customHeight="1" x14ac:dyDescent="0.25">
      <c r="A66" s="182" t="s">
        <v>686</v>
      </c>
      <c r="B66" s="166"/>
      <c r="C66" s="186">
        <v>0</v>
      </c>
      <c r="D66" s="177">
        <v>2.0169999999999999</v>
      </c>
      <c r="E66" s="178">
        <v>0.109</v>
      </c>
      <c r="F66" s="179">
        <v>2.1999999999999999E-2</v>
      </c>
      <c r="G66" s="183">
        <v>11.86</v>
      </c>
      <c r="H66" s="183">
        <v>1.7</v>
      </c>
      <c r="I66" s="192">
        <v>1.7</v>
      </c>
      <c r="J66" s="175">
        <v>0.14299999999999999</v>
      </c>
      <c r="K66" s="1"/>
    </row>
    <row r="67" spans="1:11" ht="27" customHeight="1" x14ac:dyDescent="0.25">
      <c r="A67" s="182" t="s">
        <v>687</v>
      </c>
      <c r="B67" s="166"/>
      <c r="C67" s="186">
        <v>0</v>
      </c>
      <c r="D67" s="177">
        <v>2.0169999999999999</v>
      </c>
      <c r="E67" s="178">
        <v>0.109</v>
      </c>
      <c r="F67" s="179">
        <v>2.1999999999999999E-2</v>
      </c>
      <c r="G67" s="183">
        <v>11.94</v>
      </c>
      <c r="H67" s="183">
        <v>1.7</v>
      </c>
      <c r="I67" s="192">
        <v>1.7</v>
      </c>
      <c r="J67" s="175">
        <v>0.14299999999999999</v>
      </c>
      <c r="K67" s="1"/>
    </row>
    <row r="68" spans="1:11" ht="27" customHeight="1" x14ac:dyDescent="0.25">
      <c r="A68" s="182" t="s">
        <v>688</v>
      </c>
      <c r="B68" s="166"/>
      <c r="C68" s="186">
        <v>0</v>
      </c>
      <c r="D68" s="177">
        <v>2.0169999999999999</v>
      </c>
      <c r="E68" s="178">
        <v>0.109</v>
      </c>
      <c r="F68" s="179">
        <v>2.1999999999999999E-2</v>
      </c>
      <c r="G68" s="183">
        <v>11.98</v>
      </c>
      <c r="H68" s="183">
        <v>1.7</v>
      </c>
      <c r="I68" s="192">
        <v>1.7</v>
      </c>
      <c r="J68" s="175">
        <v>0.14299999999999999</v>
      </c>
      <c r="K68" s="1"/>
    </row>
    <row r="69" spans="1:11" ht="27" customHeight="1" x14ac:dyDescent="0.25">
      <c r="A69" s="182" t="s">
        <v>689</v>
      </c>
      <c r="B69" s="166"/>
      <c r="C69" s="186">
        <v>0</v>
      </c>
      <c r="D69" s="177">
        <v>2.0169999999999999</v>
      </c>
      <c r="E69" s="178">
        <v>0.109</v>
      </c>
      <c r="F69" s="179">
        <v>2.1999999999999999E-2</v>
      </c>
      <c r="G69" s="183">
        <v>12.07</v>
      </c>
      <c r="H69" s="183">
        <v>1.7</v>
      </c>
      <c r="I69" s="192">
        <v>1.7</v>
      </c>
      <c r="J69" s="175">
        <v>0.14299999999999999</v>
      </c>
      <c r="K69" s="1"/>
    </row>
    <row r="70" spans="1:11" ht="27" customHeight="1" x14ac:dyDescent="0.25">
      <c r="A70" s="182" t="s">
        <v>690</v>
      </c>
      <c r="B70" s="166"/>
      <c r="C70" s="186">
        <v>0</v>
      </c>
      <c r="D70" s="177">
        <v>2.0169999999999999</v>
      </c>
      <c r="E70" s="178">
        <v>0.109</v>
      </c>
      <c r="F70" s="179">
        <v>2.1999999999999999E-2</v>
      </c>
      <c r="G70" s="183">
        <v>12.4</v>
      </c>
      <c r="H70" s="183">
        <v>1.7</v>
      </c>
      <c r="I70" s="192">
        <v>1.7</v>
      </c>
      <c r="J70" s="175">
        <v>0.14299999999999999</v>
      </c>
      <c r="K70" s="1"/>
    </row>
    <row r="71" spans="1:11" ht="27" customHeight="1" x14ac:dyDescent="0.25">
      <c r="A71" s="182" t="s">
        <v>691</v>
      </c>
      <c r="B71" s="166"/>
      <c r="C71" s="186">
        <v>0</v>
      </c>
      <c r="D71" s="177">
        <v>1.956</v>
      </c>
      <c r="E71" s="178">
        <v>0.106</v>
      </c>
      <c r="F71" s="179">
        <v>8.0000000000000002E-3</v>
      </c>
      <c r="G71" s="183">
        <v>13.52</v>
      </c>
      <c r="H71" s="183">
        <v>2.96</v>
      </c>
      <c r="I71" s="192">
        <v>2.96</v>
      </c>
      <c r="J71" s="175">
        <v>0.13100000000000001</v>
      </c>
      <c r="K71" s="1"/>
    </row>
    <row r="72" spans="1:11" ht="27" customHeight="1" x14ac:dyDescent="0.25">
      <c r="A72" s="182" t="s">
        <v>692</v>
      </c>
      <c r="B72" s="166"/>
      <c r="C72" s="186">
        <v>0</v>
      </c>
      <c r="D72" s="177">
        <v>1.956</v>
      </c>
      <c r="E72" s="178">
        <v>0.106</v>
      </c>
      <c r="F72" s="179">
        <v>8.0000000000000002E-3</v>
      </c>
      <c r="G72" s="183">
        <v>13.63</v>
      </c>
      <c r="H72" s="183">
        <v>2.96</v>
      </c>
      <c r="I72" s="192">
        <v>2.96</v>
      </c>
      <c r="J72" s="175">
        <v>0.13100000000000001</v>
      </c>
      <c r="K72" s="1"/>
    </row>
    <row r="73" spans="1:11" ht="27" customHeight="1" x14ac:dyDescent="0.25">
      <c r="A73" s="182" t="s">
        <v>693</v>
      </c>
      <c r="B73" s="166"/>
      <c r="C73" s="186">
        <v>0</v>
      </c>
      <c r="D73" s="177">
        <v>1.956</v>
      </c>
      <c r="E73" s="178">
        <v>0.106</v>
      </c>
      <c r="F73" s="179">
        <v>8.0000000000000002E-3</v>
      </c>
      <c r="G73" s="183">
        <v>13.69</v>
      </c>
      <c r="H73" s="183">
        <v>2.96</v>
      </c>
      <c r="I73" s="192">
        <v>2.96</v>
      </c>
      <c r="J73" s="175">
        <v>0.13100000000000001</v>
      </c>
      <c r="K73" s="1"/>
    </row>
    <row r="74" spans="1:11" ht="27" customHeight="1" x14ac:dyDescent="0.25">
      <c r="A74" s="182" t="s">
        <v>694</v>
      </c>
      <c r="B74" s="166"/>
      <c r="C74" s="186">
        <v>0</v>
      </c>
      <c r="D74" s="177">
        <v>1.956</v>
      </c>
      <c r="E74" s="178">
        <v>0.106</v>
      </c>
      <c r="F74" s="179">
        <v>8.0000000000000002E-3</v>
      </c>
      <c r="G74" s="183">
        <v>13.81</v>
      </c>
      <c r="H74" s="183">
        <v>2.96</v>
      </c>
      <c r="I74" s="192">
        <v>2.96</v>
      </c>
      <c r="J74" s="175">
        <v>0.13100000000000001</v>
      </c>
      <c r="K74" s="1"/>
    </row>
    <row r="75" spans="1:11" ht="27" customHeight="1" x14ac:dyDescent="0.25">
      <c r="A75" s="182" t="s">
        <v>695</v>
      </c>
      <c r="B75" s="166"/>
      <c r="C75" s="186">
        <v>0</v>
      </c>
      <c r="D75" s="177">
        <v>1.956</v>
      </c>
      <c r="E75" s="178">
        <v>0.106</v>
      </c>
      <c r="F75" s="179">
        <v>8.0000000000000002E-3</v>
      </c>
      <c r="G75" s="183">
        <v>14.28</v>
      </c>
      <c r="H75" s="183">
        <v>2.96</v>
      </c>
      <c r="I75" s="192">
        <v>2.96</v>
      </c>
      <c r="J75" s="175">
        <v>0.13100000000000001</v>
      </c>
      <c r="K75" s="1"/>
    </row>
    <row r="76" spans="1:11" ht="27" customHeight="1" x14ac:dyDescent="0.25">
      <c r="A76" s="182" t="s">
        <v>696</v>
      </c>
      <c r="B76" s="166"/>
      <c r="C76" s="186">
        <v>0</v>
      </c>
      <c r="D76" s="177">
        <v>1.613</v>
      </c>
      <c r="E76" s="178">
        <v>8.4000000000000005E-2</v>
      </c>
      <c r="F76" s="179">
        <v>6.0000000000000001E-3</v>
      </c>
      <c r="G76" s="183">
        <v>164.33</v>
      </c>
      <c r="H76" s="183">
        <v>3.38</v>
      </c>
      <c r="I76" s="192">
        <v>3.38</v>
      </c>
      <c r="J76" s="175">
        <v>0.11</v>
      </c>
      <c r="K76" s="1"/>
    </row>
    <row r="77" spans="1:11" ht="27" customHeight="1" x14ac:dyDescent="0.25">
      <c r="A77" s="182" t="s">
        <v>697</v>
      </c>
      <c r="B77" s="166"/>
      <c r="C77" s="186">
        <v>0</v>
      </c>
      <c r="D77" s="177">
        <v>1.613</v>
      </c>
      <c r="E77" s="178">
        <v>8.4000000000000005E-2</v>
      </c>
      <c r="F77" s="179">
        <v>6.0000000000000001E-3</v>
      </c>
      <c r="G77" s="183">
        <v>165.13</v>
      </c>
      <c r="H77" s="183">
        <v>3.38</v>
      </c>
      <c r="I77" s="192">
        <v>3.38</v>
      </c>
      <c r="J77" s="175">
        <v>0.11</v>
      </c>
      <c r="K77" s="1"/>
    </row>
    <row r="78" spans="1:11" ht="27" customHeight="1" x14ac:dyDescent="0.25">
      <c r="A78" s="182" t="s">
        <v>698</v>
      </c>
      <c r="B78" s="166"/>
      <c r="C78" s="186">
        <v>0</v>
      </c>
      <c r="D78" s="177">
        <v>1.613</v>
      </c>
      <c r="E78" s="178">
        <v>8.4000000000000005E-2</v>
      </c>
      <c r="F78" s="179">
        <v>6.0000000000000001E-3</v>
      </c>
      <c r="G78" s="183">
        <v>166.28</v>
      </c>
      <c r="H78" s="183">
        <v>3.38</v>
      </c>
      <c r="I78" s="192">
        <v>3.38</v>
      </c>
      <c r="J78" s="175">
        <v>0.11</v>
      </c>
      <c r="K78" s="1"/>
    </row>
    <row r="79" spans="1:11" ht="27" customHeight="1" x14ac:dyDescent="0.25">
      <c r="A79" s="182" t="s">
        <v>699</v>
      </c>
      <c r="B79" s="166"/>
      <c r="C79" s="186">
        <v>0</v>
      </c>
      <c r="D79" s="177">
        <v>1.613</v>
      </c>
      <c r="E79" s="178">
        <v>8.4000000000000005E-2</v>
      </c>
      <c r="F79" s="179">
        <v>6.0000000000000001E-3</v>
      </c>
      <c r="G79" s="183">
        <v>167.61</v>
      </c>
      <c r="H79" s="183">
        <v>3.38</v>
      </c>
      <c r="I79" s="192">
        <v>3.38</v>
      </c>
      <c r="J79" s="175">
        <v>0.11</v>
      </c>
      <c r="K79" s="1"/>
    </row>
    <row r="80" spans="1:11" ht="27" customHeight="1" x14ac:dyDescent="0.25">
      <c r="A80" s="182" t="s">
        <v>700</v>
      </c>
      <c r="B80" s="166"/>
      <c r="C80" s="186">
        <v>0</v>
      </c>
      <c r="D80" s="177">
        <v>1.613</v>
      </c>
      <c r="E80" s="178">
        <v>8.4000000000000005E-2</v>
      </c>
      <c r="F80" s="179">
        <v>6.0000000000000001E-3</v>
      </c>
      <c r="G80" s="183">
        <v>172.93</v>
      </c>
      <c r="H80" s="183">
        <v>3.38</v>
      </c>
      <c r="I80" s="192">
        <v>3.38</v>
      </c>
      <c r="J80" s="175">
        <v>0.11</v>
      </c>
      <c r="K80" s="1"/>
    </row>
    <row r="81" spans="1:11" ht="27" customHeight="1" x14ac:dyDescent="0.25">
      <c r="A81" s="182" t="s">
        <v>611</v>
      </c>
      <c r="B81" s="166"/>
      <c r="C81" s="173" t="s">
        <v>664</v>
      </c>
      <c r="D81" s="180">
        <v>10.148999999999999</v>
      </c>
      <c r="E81" s="181">
        <v>1.591</v>
      </c>
      <c r="F81" s="179">
        <v>1.216</v>
      </c>
      <c r="G81" s="184"/>
      <c r="H81" s="184"/>
      <c r="I81" s="191"/>
      <c r="J81" s="176"/>
      <c r="K81" s="1"/>
    </row>
    <row r="82" spans="1:11" ht="27" customHeight="1" x14ac:dyDescent="0.25">
      <c r="A82" s="182" t="s">
        <v>612</v>
      </c>
      <c r="B82" s="166"/>
      <c r="C82" s="186">
        <v>0</v>
      </c>
      <c r="D82" s="177">
        <v>-2.7530000000000001</v>
      </c>
      <c r="E82" s="178">
        <v>-0.14899999999999999</v>
      </c>
      <c r="F82" s="179">
        <v>-3.9E-2</v>
      </c>
      <c r="G82" s="183">
        <v>0</v>
      </c>
      <c r="H82" s="184"/>
      <c r="I82" s="191"/>
      <c r="J82" s="176"/>
      <c r="K82" s="1"/>
    </row>
    <row r="83" spans="1:11" ht="27" customHeight="1" x14ac:dyDescent="0.25">
      <c r="A83" s="182" t="s">
        <v>613</v>
      </c>
      <c r="B83" s="187"/>
      <c r="C83" s="186">
        <v>0</v>
      </c>
      <c r="D83" s="177">
        <v>-2.5950000000000002</v>
      </c>
      <c r="E83" s="178">
        <v>-0.14000000000000001</v>
      </c>
      <c r="F83" s="179">
        <v>-3.2000000000000001E-2</v>
      </c>
      <c r="G83" s="183">
        <v>0</v>
      </c>
      <c r="H83" s="184"/>
      <c r="I83" s="191"/>
      <c r="J83" s="176"/>
      <c r="K83" s="1"/>
    </row>
    <row r="84" spans="1:11" ht="27" customHeight="1" x14ac:dyDescent="0.25">
      <c r="A84" s="182" t="s">
        <v>614</v>
      </c>
      <c r="B84" s="166"/>
      <c r="C84" s="186">
        <v>0</v>
      </c>
      <c r="D84" s="177">
        <v>-2.7530000000000001</v>
      </c>
      <c r="E84" s="178">
        <v>-0.14899999999999999</v>
      </c>
      <c r="F84" s="179">
        <v>-3.9E-2</v>
      </c>
      <c r="G84" s="183">
        <v>0</v>
      </c>
      <c r="H84" s="184"/>
      <c r="I84" s="191"/>
      <c r="J84" s="175">
        <v>0.17699999999999999</v>
      </c>
      <c r="K84" s="1"/>
    </row>
    <row r="85" spans="1:11" ht="27" customHeight="1" x14ac:dyDescent="0.25">
      <c r="A85" s="182" t="s">
        <v>615</v>
      </c>
      <c r="B85" s="166"/>
      <c r="C85" s="186">
        <v>0</v>
      </c>
      <c r="D85" s="177">
        <v>-2.5950000000000002</v>
      </c>
      <c r="E85" s="178">
        <v>-0.14000000000000001</v>
      </c>
      <c r="F85" s="179">
        <v>-3.2000000000000001E-2</v>
      </c>
      <c r="G85" s="183">
        <v>0</v>
      </c>
      <c r="H85" s="184"/>
      <c r="I85" s="191"/>
      <c r="J85" s="175">
        <v>0.16</v>
      </c>
      <c r="K85" s="1"/>
    </row>
    <row r="86" spans="1:11" ht="27" customHeight="1" x14ac:dyDescent="0.25">
      <c r="A86" s="182" t="s">
        <v>616</v>
      </c>
      <c r="B86" s="166"/>
      <c r="C86" s="186">
        <v>0</v>
      </c>
      <c r="D86" s="177">
        <v>-2.41</v>
      </c>
      <c r="E86" s="178">
        <v>-0.13</v>
      </c>
      <c r="F86" s="179">
        <v>-0.01</v>
      </c>
      <c r="G86" s="183">
        <v>15.91</v>
      </c>
      <c r="H86" s="184"/>
      <c r="I86" s="191"/>
      <c r="J86" s="175">
        <v>0.188</v>
      </c>
      <c r="K86" s="1"/>
    </row>
    <row r="87" spans="1:11" ht="27" customHeight="1" x14ac:dyDescent="0.25">
      <c r="A87" s="182" t="s">
        <v>794</v>
      </c>
      <c r="B87" s="166"/>
      <c r="C87" s="174" t="s">
        <v>646</v>
      </c>
      <c r="D87" s="177">
        <v>2.3079999999999998</v>
      </c>
      <c r="E87" s="178">
        <v>0.125</v>
      </c>
      <c r="F87" s="179">
        <v>3.3000000000000002E-2</v>
      </c>
      <c r="G87" s="183">
        <v>1.87</v>
      </c>
      <c r="H87" s="184"/>
      <c r="I87" s="191"/>
      <c r="J87" s="176"/>
      <c r="K87" s="1"/>
    </row>
    <row r="88" spans="1:11" ht="27" customHeight="1" x14ac:dyDescent="0.25">
      <c r="A88" s="182" t="s">
        <v>795</v>
      </c>
      <c r="B88" s="166"/>
      <c r="C88" s="171" t="s">
        <v>587</v>
      </c>
      <c r="D88" s="177">
        <v>2.3079999999999998</v>
      </c>
      <c r="E88" s="178">
        <v>0.125</v>
      </c>
      <c r="F88" s="179">
        <v>3.3000000000000002E-2</v>
      </c>
      <c r="G88" s="184"/>
      <c r="H88" s="184"/>
      <c r="I88" s="191"/>
      <c r="J88" s="176"/>
      <c r="K88" s="1"/>
    </row>
    <row r="89" spans="1:11" ht="27" customHeight="1" x14ac:dyDescent="0.25">
      <c r="A89" s="182" t="s">
        <v>796</v>
      </c>
      <c r="B89" s="166"/>
      <c r="C89" s="170" t="s">
        <v>648</v>
      </c>
      <c r="D89" s="177">
        <v>1.8959999999999999</v>
      </c>
      <c r="E89" s="178">
        <v>0.10299999999999999</v>
      </c>
      <c r="F89" s="179">
        <v>2.7E-2</v>
      </c>
      <c r="G89" s="183">
        <v>2.13</v>
      </c>
      <c r="H89" s="184"/>
      <c r="I89" s="191"/>
      <c r="J89" s="176"/>
      <c r="K89" s="1"/>
    </row>
    <row r="90" spans="1:11" ht="27" customHeight="1" x14ac:dyDescent="0.25">
      <c r="A90" s="182" t="s">
        <v>797</v>
      </c>
      <c r="B90" s="166"/>
      <c r="C90" s="170" t="s">
        <v>648</v>
      </c>
      <c r="D90" s="177">
        <v>1.8959999999999999</v>
      </c>
      <c r="E90" s="178">
        <v>0.10299999999999999</v>
      </c>
      <c r="F90" s="179">
        <v>2.7E-2</v>
      </c>
      <c r="G90" s="183">
        <v>2.13</v>
      </c>
      <c r="H90" s="184"/>
      <c r="I90" s="191"/>
      <c r="J90" s="176"/>
      <c r="K90" s="1"/>
    </row>
    <row r="91" spans="1:11" ht="27" customHeight="1" x14ac:dyDescent="0.25">
      <c r="A91" s="182" t="s">
        <v>798</v>
      </c>
      <c r="B91" s="166"/>
      <c r="C91" s="170" t="s">
        <v>648</v>
      </c>
      <c r="D91" s="177">
        <v>1.8959999999999999</v>
      </c>
      <c r="E91" s="178">
        <v>0.10299999999999999</v>
      </c>
      <c r="F91" s="179">
        <v>2.7E-2</v>
      </c>
      <c r="G91" s="183">
        <v>2.13</v>
      </c>
      <c r="H91" s="184"/>
      <c r="I91" s="191"/>
      <c r="J91" s="176"/>
      <c r="K91" s="1"/>
    </row>
    <row r="92" spans="1:11" ht="27" customHeight="1" x14ac:dyDescent="0.25">
      <c r="A92" s="182" t="s">
        <v>799</v>
      </c>
      <c r="B92" s="166"/>
      <c r="C92" s="170" t="s">
        <v>648</v>
      </c>
      <c r="D92" s="177">
        <v>1.8959999999999999</v>
      </c>
      <c r="E92" s="178">
        <v>0.10299999999999999</v>
      </c>
      <c r="F92" s="179">
        <v>2.7E-2</v>
      </c>
      <c r="G92" s="183">
        <v>2.14</v>
      </c>
      <c r="H92" s="184"/>
      <c r="I92" s="191"/>
      <c r="J92" s="176"/>
      <c r="K92" s="1"/>
    </row>
    <row r="93" spans="1:11" ht="27" customHeight="1" x14ac:dyDescent="0.25">
      <c r="A93" s="182" t="s">
        <v>800</v>
      </c>
      <c r="B93" s="166"/>
      <c r="C93" s="170" t="s">
        <v>648</v>
      </c>
      <c r="D93" s="177">
        <v>1.8959999999999999</v>
      </c>
      <c r="E93" s="178">
        <v>0.10299999999999999</v>
      </c>
      <c r="F93" s="179">
        <v>2.7E-2</v>
      </c>
      <c r="G93" s="183">
        <v>2.15</v>
      </c>
      <c r="H93" s="184"/>
      <c r="I93" s="191"/>
      <c r="J93" s="176"/>
      <c r="K93" s="1"/>
    </row>
    <row r="94" spans="1:11" ht="27" customHeight="1" x14ac:dyDescent="0.25">
      <c r="A94" s="182" t="s">
        <v>617</v>
      </c>
      <c r="B94" s="166"/>
      <c r="C94" s="171" t="s">
        <v>589</v>
      </c>
      <c r="D94" s="177">
        <v>1.8959999999999999</v>
      </c>
      <c r="E94" s="178">
        <v>0.10299999999999999</v>
      </c>
      <c r="F94" s="179">
        <v>2.7E-2</v>
      </c>
      <c r="G94" s="184"/>
      <c r="H94" s="184"/>
      <c r="I94" s="191"/>
      <c r="J94" s="176"/>
      <c r="K94" s="1"/>
    </row>
    <row r="95" spans="1:11" ht="27" customHeight="1" x14ac:dyDescent="0.25">
      <c r="A95" s="182" t="s">
        <v>701</v>
      </c>
      <c r="B95" s="166"/>
      <c r="C95" s="186">
        <v>0</v>
      </c>
      <c r="D95" s="177">
        <v>1.526</v>
      </c>
      <c r="E95" s="178">
        <v>8.3000000000000004E-2</v>
      </c>
      <c r="F95" s="179">
        <v>1.7000000000000001E-2</v>
      </c>
      <c r="G95" s="183">
        <v>8.9700000000000006</v>
      </c>
      <c r="H95" s="183">
        <v>1.29</v>
      </c>
      <c r="I95" s="192">
        <v>1.29</v>
      </c>
      <c r="J95" s="175">
        <v>0.108</v>
      </c>
      <c r="K95" s="1"/>
    </row>
    <row r="96" spans="1:11" ht="27" customHeight="1" x14ac:dyDescent="0.25">
      <c r="A96" s="182" t="s">
        <v>702</v>
      </c>
      <c r="B96" s="166"/>
      <c r="C96" s="186">
        <v>0</v>
      </c>
      <c r="D96" s="177">
        <v>1.526</v>
      </c>
      <c r="E96" s="178">
        <v>8.3000000000000004E-2</v>
      </c>
      <c r="F96" s="179">
        <v>1.7000000000000001E-2</v>
      </c>
      <c r="G96" s="183">
        <v>9.0299999999999994</v>
      </c>
      <c r="H96" s="183">
        <v>1.29</v>
      </c>
      <c r="I96" s="192">
        <v>1.29</v>
      </c>
      <c r="J96" s="175">
        <v>0.108</v>
      </c>
      <c r="K96" s="1"/>
    </row>
    <row r="97" spans="1:11" ht="27" customHeight="1" x14ac:dyDescent="0.25">
      <c r="A97" s="182" t="s">
        <v>703</v>
      </c>
      <c r="B97" s="166"/>
      <c r="C97" s="186">
        <v>0</v>
      </c>
      <c r="D97" s="177">
        <v>1.526</v>
      </c>
      <c r="E97" s="178">
        <v>8.3000000000000004E-2</v>
      </c>
      <c r="F97" s="179">
        <v>1.7000000000000001E-2</v>
      </c>
      <c r="G97" s="183">
        <v>9.06</v>
      </c>
      <c r="H97" s="183">
        <v>1.29</v>
      </c>
      <c r="I97" s="192">
        <v>1.29</v>
      </c>
      <c r="J97" s="175">
        <v>0.108</v>
      </c>
      <c r="K97" s="1"/>
    </row>
    <row r="98" spans="1:11" ht="27" customHeight="1" x14ac:dyDescent="0.25">
      <c r="A98" s="182" t="s">
        <v>704</v>
      </c>
      <c r="B98" s="166"/>
      <c r="C98" s="186">
        <v>0</v>
      </c>
      <c r="D98" s="177">
        <v>1.526</v>
      </c>
      <c r="E98" s="178">
        <v>8.3000000000000004E-2</v>
      </c>
      <c r="F98" s="179">
        <v>1.7000000000000001E-2</v>
      </c>
      <c r="G98" s="183">
        <v>9.1199999999999992</v>
      </c>
      <c r="H98" s="183">
        <v>1.29</v>
      </c>
      <c r="I98" s="192">
        <v>1.29</v>
      </c>
      <c r="J98" s="175">
        <v>0.108</v>
      </c>
      <c r="K98" s="1"/>
    </row>
    <row r="99" spans="1:11" ht="27.75" customHeight="1" x14ac:dyDescent="0.25">
      <c r="A99" s="182" t="s">
        <v>705</v>
      </c>
      <c r="B99" s="166"/>
      <c r="C99" s="186">
        <v>0</v>
      </c>
      <c r="D99" s="177">
        <v>1.526</v>
      </c>
      <c r="E99" s="178">
        <v>8.3000000000000004E-2</v>
      </c>
      <c r="F99" s="179">
        <v>1.7000000000000001E-2</v>
      </c>
      <c r="G99" s="183">
        <v>9.3800000000000008</v>
      </c>
      <c r="H99" s="183">
        <v>1.29</v>
      </c>
      <c r="I99" s="192">
        <v>1.29</v>
      </c>
      <c r="J99" s="175">
        <v>0.108</v>
      </c>
    </row>
    <row r="100" spans="1:11" ht="27.75" customHeight="1" x14ac:dyDescent="0.25">
      <c r="A100" s="182" t="s">
        <v>706</v>
      </c>
      <c r="B100" s="166"/>
      <c r="C100" s="186">
        <v>0</v>
      </c>
      <c r="D100" s="177">
        <v>1.4790000000000001</v>
      </c>
      <c r="E100" s="178">
        <v>0.08</v>
      </c>
      <c r="F100" s="179">
        <v>6.0000000000000001E-3</v>
      </c>
      <c r="G100" s="183">
        <v>10.220000000000001</v>
      </c>
      <c r="H100" s="183">
        <v>2.2400000000000002</v>
      </c>
      <c r="I100" s="192">
        <v>2.2400000000000002</v>
      </c>
      <c r="J100" s="175">
        <v>9.9000000000000005E-2</v>
      </c>
    </row>
    <row r="101" spans="1:11" ht="27.75" customHeight="1" x14ac:dyDescent="0.25">
      <c r="A101" s="182" t="s">
        <v>707</v>
      </c>
      <c r="B101" s="166"/>
      <c r="C101" s="186">
        <v>0</v>
      </c>
      <c r="D101" s="177">
        <v>1.4790000000000001</v>
      </c>
      <c r="E101" s="178">
        <v>0.08</v>
      </c>
      <c r="F101" s="179">
        <v>6.0000000000000001E-3</v>
      </c>
      <c r="G101" s="183">
        <v>10.31</v>
      </c>
      <c r="H101" s="183">
        <v>2.2400000000000002</v>
      </c>
      <c r="I101" s="192">
        <v>2.2400000000000002</v>
      </c>
      <c r="J101" s="175">
        <v>9.9000000000000005E-2</v>
      </c>
    </row>
    <row r="102" spans="1:11" ht="27.75" customHeight="1" x14ac:dyDescent="0.25">
      <c r="A102" s="182" t="s">
        <v>708</v>
      </c>
      <c r="B102" s="166"/>
      <c r="C102" s="186">
        <v>0</v>
      </c>
      <c r="D102" s="177">
        <v>1.4790000000000001</v>
      </c>
      <c r="E102" s="178">
        <v>0.08</v>
      </c>
      <c r="F102" s="179">
        <v>6.0000000000000001E-3</v>
      </c>
      <c r="G102" s="183">
        <v>10.35</v>
      </c>
      <c r="H102" s="183">
        <v>2.2400000000000002</v>
      </c>
      <c r="I102" s="192">
        <v>2.2400000000000002</v>
      </c>
      <c r="J102" s="175">
        <v>9.9000000000000005E-2</v>
      </c>
    </row>
    <row r="103" spans="1:11" ht="27.75" customHeight="1" x14ac:dyDescent="0.25">
      <c r="A103" s="182" t="s">
        <v>709</v>
      </c>
      <c r="B103" s="166"/>
      <c r="C103" s="186">
        <v>0</v>
      </c>
      <c r="D103" s="177">
        <v>1.4790000000000001</v>
      </c>
      <c r="E103" s="178">
        <v>0.08</v>
      </c>
      <c r="F103" s="179">
        <v>6.0000000000000001E-3</v>
      </c>
      <c r="G103" s="183">
        <v>10.44</v>
      </c>
      <c r="H103" s="183">
        <v>2.2400000000000002</v>
      </c>
      <c r="I103" s="192">
        <v>2.2400000000000002</v>
      </c>
      <c r="J103" s="175">
        <v>9.9000000000000005E-2</v>
      </c>
    </row>
    <row r="104" spans="1:11" ht="27.75" customHeight="1" x14ac:dyDescent="0.25">
      <c r="A104" s="182" t="s">
        <v>710</v>
      </c>
      <c r="B104" s="166"/>
      <c r="C104" s="186">
        <v>0</v>
      </c>
      <c r="D104" s="177">
        <v>1.4790000000000001</v>
      </c>
      <c r="E104" s="178">
        <v>0.08</v>
      </c>
      <c r="F104" s="179">
        <v>6.0000000000000001E-3</v>
      </c>
      <c r="G104" s="183">
        <v>10.8</v>
      </c>
      <c r="H104" s="183">
        <v>2.2400000000000002</v>
      </c>
      <c r="I104" s="192">
        <v>2.2400000000000002</v>
      </c>
      <c r="J104" s="175">
        <v>9.9000000000000005E-2</v>
      </c>
    </row>
    <row r="105" spans="1:11" ht="27.75" customHeight="1" x14ac:dyDescent="0.25">
      <c r="A105" s="182" t="s">
        <v>711</v>
      </c>
      <c r="B105" s="166"/>
      <c r="C105" s="186">
        <v>0</v>
      </c>
      <c r="D105" s="177">
        <v>1.22</v>
      </c>
      <c r="E105" s="178">
        <v>6.3E-2</v>
      </c>
      <c r="F105" s="179">
        <v>4.0000000000000001E-3</v>
      </c>
      <c r="G105" s="183">
        <v>124.31</v>
      </c>
      <c r="H105" s="183">
        <v>2.56</v>
      </c>
      <c r="I105" s="192">
        <v>2.56</v>
      </c>
      <c r="J105" s="175">
        <v>8.4000000000000005E-2</v>
      </c>
    </row>
    <row r="106" spans="1:11" ht="27.75" customHeight="1" x14ac:dyDescent="0.25">
      <c r="A106" s="182" t="s">
        <v>712</v>
      </c>
      <c r="B106" s="166"/>
      <c r="C106" s="186">
        <v>0</v>
      </c>
      <c r="D106" s="177">
        <v>1.22</v>
      </c>
      <c r="E106" s="178">
        <v>6.3E-2</v>
      </c>
      <c r="F106" s="179">
        <v>4.0000000000000001E-3</v>
      </c>
      <c r="G106" s="183">
        <v>124.92</v>
      </c>
      <c r="H106" s="183">
        <v>2.56</v>
      </c>
      <c r="I106" s="192">
        <v>2.56</v>
      </c>
      <c r="J106" s="175">
        <v>8.4000000000000005E-2</v>
      </c>
    </row>
    <row r="107" spans="1:11" ht="27.75" customHeight="1" x14ac:dyDescent="0.25">
      <c r="A107" s="182" t="s">
        <v>713</v>
      </c>
      <c r="B107" s="166"/>
      <c r="C107" s="186">
        <v>0</v>
      </c>
      <c r="D107" s="177">
        <v>1.22</v>
      </c>
      <c r="E107" s="178">
        <v>6.3E-2</v>
      </c>
      <c r="F107" s="179">
        <v>4.0000000000000001E-3</v>
      </c>
      <c r="G107" s="183">
        <v>125.79</v>
      </c>
      <c r="H107" s="183">
        <v>2.56</v>
      </c>
      <c r="I107" s="192">
        <v>2.56</v>
      </c>
      <c r="J107" s="175">
        <v>8.4000000000000005E-2</v>
      </c>
    </row>
    <row r="108" spans="1:11" ht="27.75" customHeight="1" x14ac:dyDescent="0.25">
      <c r="A108" s="182" t="s">
        <v>714</v>
      </c>
      <c r="B108" s="166"/>
      <c r="C108" s="186">
        <v>0</v>
      </c>
      <c r="D108" s="177">
        <v>1.22</v>
      </c>
      <c r="E108" s="178">
        <v>6.3E-2</v>
      </c>
      <c r="F108" s="179">
        <v>4.0000000000000001E-3</v>
      </c>
      <c r="G108" s="183">
        <v>126.79</v>
      </c>
      <c r="H108" s="183">
        <v>2.56</v>
      </c>
      <c r="I108" s="192">
        <v>2.56</v>
      </c>
      <c r="J108" s="175">
        <v>8.4000000000000005E-2</v>
      </c>
    </row>
    <row r="109" spans="1:11" ht="27.75" customHeight="1" x14ac:dyDescent="0.25">
      <c r="A109" s="182" t="s">
        <v>715</v>
      </c>
      <c r="B109" s="166"/>
      <c r="C109" s="186">
        <v>0</v>
      </c>
      <c r="D109" s="177">
        <v>1.22</v>
      </c>
      <c r="E109" s="178">
        <v>6.3E-2</v>
      </c>
      <c r="F109" s="179">
        <v>4.0000000000000001E-3</v>
      </c>
      <c r="G109" s="183">
        <v>130.82</v>
      </c>
      <c r="H109" s="183">
        <v>2.56</v>
      </c>
      <c r="I109" s="192">
        <v>2.56</v>
      </c>
      <c r="J109" s="175">
        <v>8.4000000000000005E-2</v>
      </c>
    </row>
    <row r="110" spans="1:11" ht="27.75" customHeight="1" x14ac:dyDescent="0.25">
      <c r="A110" s="182" t="s">
        <v>618</v>
      </c>
      <c r="B110" s="166"/>
      <c r="C110" s="173" t="s">
        <v>664</v>
      </c>
      <c r="D110" s="180">
        <v>7.6779999999999999</v>
      </c>
      <c r="E110" s="181">
        <v>1.204</v>
      </c>
      <c r="F110" s="179">
        <v>0.92</v>
      </c>
      <c r="G110" s="184"/>
      <c r="H110" s="184"/>
      <c r="I110" s="191"/>
      <c r="J110" s="176"/>
    </row>
    <row r="111" spans="1:11" ht="27.75" customHeight="1" x14ac:dyDescent="0.25">
      <c r="A111" s="182" t="s">
        <v>619</v>
      </c>
      <c r="B111" s="166"/>
      <c r="C111" s="186">
        <v>0</v>
      </c>
      <c r="D111" s="177">
        <v>-2.0830000000000002</v>
      </c>
      <c r="E111" s="178">
        <v>-0.113</v>
      </c>
      <c r="F111" s="179">
        <v>-0.03</v>
      </c>
      <c r="G111" s="183">
        <v>0</v>
      </c>
      <c r="H111" s="184"/>
      <c r="I111" s="191"/>
      <c r="J111" s="176"/>
    </row>
    <row r="112" spans="1:11" ht="27.75" customHeight="1" x14ac:dyDescent="0.25">
      <c r="A112" s="182" t="s">
        <v>620</v>
      </c>
      <c r="B112" s="187"/>
      <c r="C112" s="186">
        <v>0</v>
      </c>
      <c r="D112" s="177">
        <v>-1.9630000000000001</v>
      </c>
      <c r="E112" s="178">
        <v>-0.106</v>
      </c>
      <c r="F112" s="179">
        <v>-2.4E-2</v>
      </c>
      <c r="G112" s="183">
        <v>0</v>
      </c>
      <c r="H112" s="184"/>
      <c r="I112" s="191"/>
      <c r="J112" s="176"/>
    </row>
    <row r="113" spans="1:10" ht="27.75" customHeight="1" x14ac:dyDescent="0.25">
      <c r="A113" s="182" t="s">
        <v>621</v>
      </c>
      <c r="B113" s="166"/>
      <c r="C113" s="186">
        <v>0</v>
      </c>
      <c r="D113" s="177">
        <v>-2.0830000000000002</v>
      </c>
      <c r="E113" s="178">
        <v>-0.113</v>
      </c>
      <c r="F113" s="179">
        <v>-0.03</v>
      </c>
      <c r="G113" s="183">
        <v>0</v>
      </c>
      <c r="H113" s="184"/>
      <c r="I113" s="191"/>
      <c r="J113" s="175">
        <v>0.13400000000000001</v>
      </c>
    </row>
    <row r="114" spans="1:10" ht="27.75" customHeight="1" x14ac:dyDescent="0.25">
      <c r="A114" s="182" t="s">
        <v>622</v>
      </c>
      <c r="B114" s="166"/>
      <c r="C114" s="186">
        <v>0</v>
      </c>
      <c r="D114" s="177">
        <v>-1.9630000000000001</v>
      </c>
      <c r="E114" s="178">
        <v>-0.106</v>
      </c>
      <c r="F114" s="179">
        <v>-2.4E-2</v>
      </c>
      <c r="G114" s="183">
        <v>0</v>
      </c>
      <c r="H114" s="184"/>
      <c r="I114" s="191"/>
      <c r="J114" s="175">
        <v>0.121</v>
      </c>
    </row>
    <row r="115" spans="1:10" ht="27.75" customHeight="1" x14ac:dyDescent="0.25">
      <c r="A115" s="182" t="s">
        <v>623</v>
      </c>
      <c r="B115" s="166"/>
      <c r="C115" s="186">
        <v>0</v>
      </c>
      <c r="D115" s="177">
        <v>-1.823</v>
      </c>
      <c r="E115" s="178">
        <v>-9.8000000000000004E-2</v>
      </c>
      <c r="F115" s="179">
        <v>-8.0000000000000002E-3</v>
      </c>
      <c r="G115" s="183">
        <v>12.04</v>
      </c>
      <c r="H115" s="184"/>
      <c r="I115" s="191"/>
      <c r="J115" s="175">
        <v>0.14199999999999999</v>
      </c>
    </row>
    <row r="116" spans="1:10" ht="27.75" customHeight="1" x14ac:dyDescent="0.25">
      <c r="A116" s="182" t="s">
        <v>801</v>
      </c>
      <c r="B116" s="166"/>
      <c r="C116" s="174" t="s">
        <v>646</v>
      </c>
      <c r="D116" s="177">
        <v>1.3759999999999999</v>
      </c>
      <c r="E116" s="178">
        <v>7.3999999999999996E-2</v>
      </c>
      <c r="F116" s="179">
        <v>0.02</v>
      </c>
      <c r="G116" s="183">
        <v>1.1100000000000001</v>
      </c>
      <c r="H116" s="184"/>
      <c r="I116" s="191"/>
      <c r="J116" s="176"/>
    </row>
    <row r="117" spans="1:10" ht="27.75" customHeight="1" x14ac:dyDescent="0.25">
      <c r="A117" s="182" t="s">
        <v>802</v>
      </c>
      <c r="B117" s="166"/>
      <c r="C117" s="173">
        <v>2</v>
      </c>
      <c r="D117" s="177">
        <v>1.3759999999999999</v>
      </c>
      <c r="E117" s="178">
        <v>7.3999999999999996E-2</v>
      </c>
      <c r="F117" s="179">
        <v>0.02</v>
      </c>
      <c r="G117" s="184"/>
      <c r="H117" s="184"/>
      <c r="I117" s="191"/>
      <c r="J117" s="176"/>
    </row>
    <row r="118" spans="1:10" ht="27.75" customHeight="1" x14ac:dyDescent="0.25">
      <c r="A118" s="182" t="s">
        <v>803</v>
      </c>
      <c r="B118" s="166"/>
      <c r="C118" s="170" t="s">
        <v>648</v>
      </c>
      <c r="D118" s="177">
        <v>1.131</v>
      </c>
      <c r="E118" s="178">
        <v>6.0999999999999999E-2</v>
      </c>
      <c r="F118" s="179">
        <v>1.6E-2</v>
      </c>
      <c r="G118" s="183">
        <v>1.26</v>
      </c>
      <c r="H118" s="184"/>
      <c r="I118" s="191"/>
      <c r="J118" s="176"/>
    </row>
    <row r="119" spans="1:10" ht="27.75" customHeight="1" x14ac:dyDescent="0.25">
      <c r="A119" s="182" t="s">
        <v>804</v>
      </c>
      <c r="B119" s="166"/>
      <c r="C119" s="170" t="s">
        <v>648</v>
      </c>
      <c r="D119" s="177">
        <v>1.131</v>
      </c>
      <c r="E119" s="178">
        <v>6.0999999999999999E-2</v>
      </c>
      <c r="F119" s="179">
        <v>1.6E-2</v>
      </c>
      <c r="G119" s="183">
        <v>1.26</v>
      </c>
      <c r="H119" s="184"/>
      <c r="I119" s="191"/>
      <c r="J119" s="176"/>
    </row>
    <row r="120" spans="1:10" ht="27.75" customHeight="1" x14ac:dyDescent="0.25">
      <c r="A120" s="182" t="s">
        <v>805</v>
      </c>
      <c r="B120" s="166"/>
      <c r="C120" s="170" t="s">
        <v>648</v>
      </c>
      <c r="D120" s="177">
        <v>1.131</v>
      </c>
      <c r="E120" s="178">
        <v>6.0999999999999999E-2</v>
      </c>
      <c r="F120" s="179">
        <v>1.6E-2</v>
      </c>
      <c r="G120" s="183">
        <v>1.26</v>
      </c>
      <c r="H120" s="184"/>
      <c r="I120" s="191"/>
      <c r="J120" s="176"/>
    </row>
    <row r="121" spans="1:10" ht="27.75" customHeight="1" x14ac:dyDescent="0.25">
      <c r="A121" s="182" t="s">
        <v>806</v>
      </c>
      <c r="B121" s="166"/>
      <c r="C121" s="170" t="s">
        <v>648</v>
      </c>
      <c r="D121" s="177">
        <v>1.131</v>
      </c>
      <c r="E121" s="178">
        <v>6.0999999999999999E-2</v>
      </c>
      <c r="F121" s="179">
        <v>1.6E-2</v>
      </c>
      <c r="G121" s="183">
        <v>1.26</v>
      </c>
      <c r="H121" s="184"/>
      <c r="I121" s="191"/>
      <c r="J121" s="176"/>
    </row>
    <row r="122" spans="1:10" ht="27.75" customHeight="1" x14ac:dyDescent="0.25">
      <c r="A122" s="182" t="s">
        <v>807</v>
      </c>
      <c r="B122" s="166"/>
      <c r="C122" s="170" t="s">
        <v>648</v>
      </c>
      <c r="D122" s="177">
        <v>1.131</v>
      </c>
      <c r="E122" s="178">
        <v>6.0999999999999999E-2</v>
      </c>
      <c r="F122" s="179">
        <v>1.6E-2</v>
      </c>
      <c r="G122" s="183">
        <v>1.28</v>
      </c>
      <c r="H122" s="184"/>
      <c r="I122" s="191"/>
      <c r="J122" s="176"/>
    </row>
    <row r="123" spans="1:10" ht="27.75" customHeight="1" x14ac:dyDescent="0.25">
      <c r="A123" s="182" t="s">
        <v>624</v>
      </c>
      <c r="B123" s="166"/>
      <c r="C123" s="173">
        <v>4</v>
      </c>
      <c r="D123" s="177">
        <v>1.131</v>
      </c>
      <c r="E123" s="178">
        <v>6.0999999999999999E-2</v>
      </c>
      <c r="F123" s="179">
        <v>1.6E-2</v>
      </c>
      <c r="G123" s="184"/>
      <c r="H123" s="184"/>
      <c r="I123" s="191"/>
      <c r="J123" s="176"/>
    </row>
    <row r="124" spans="1:10" ht="27.75" customHeight="1" x14ac:dyDescent="0.25">
      <c r="A124" s="182" t="s">
        <v>716</v>
      </c>
      <c r="B124" s="166"/>
      <c r="C124" s="186">
        <v>0</v>
      </c>
      <c r="D124" s="177">
        <v>0.91</v>
      </c>
      <c r="E124" s="178">
        <v>4.9000000000000002E-2</v>
      </c>
      <c r="F124" s="179">
        <v>0.01</v>
      </c>
      <c r="G124" s="183">
        <v>5.34</v>
      </c>
      <c r="H124" s="183">
        <v>0.77</v>
      </c>
      <c r="I124" s="192">
        <v>0.77</v>
      </c>
      <c r="J124" s="175">
        <v>6.4000000000000001E-2</v>
      </c>
    </row>
    <row r="125" spans="1:10" ht="27.75" customHeight="1" x14ac:dyDescent="0.25">
      <c r="A125" s="182" t="s">
        <v>717</v>
      </c>
      <c r="B125" s="166"/>
      <c r="C125" s="186">
        <v>0</v>
      </c>
      <c r="D125" s="177">
        <v>0.91</v>
      </c>
      <c r="E125" s="178">
        <v>4.9000000000000002E-2</v>
      </c>
      <c r="F125" s="179">
        <v>0.01</v>
      </c>
      <c r="G125" s="183">
        <v>5.37</v>
      </c>
      <c r="H125" s="183">
        <v>0.77</v>
      </c>
      <c r="I125" s="192">
        <v>0.77</v>
      </c>
      <c r="J125" s="175">
        <v>6.4000000000000001E-2</v>
      </c>
    </row>
    <row r="126" spans="1:10" ht="27.75" customHeight="1" x14ac:dyDescent="0.25">
      <c r="A126" s="182" t="s">
        <v>718</v>
      </c>
      <c r="B126" s="166"/>
      <c r="C126" s="186">
        <v>0</v>
      </c>
      <c r="D126" s="177">
        <v>0.91</v>
      </c>
      <c r="E126" s="178">
        <v>4.9000000000000002E-2</v>
      </c>
      <c r="F126" s="179">
        <v>0.01</v>
      </c>
      <c r="G126" s="183">
        <v>5.39</v>
      </c>
      <c r="H126" s="183">
        <v>0.77</v>
      </c>
      <c r="I126" s="192">
        <v>0.77</v>
      </c>
      <c r="J126" s="175">
        <v>6.4000000000000001E-2</v>
      </c>
    </row>
    <row r="127" spans="1:10" ht="27.75" customHeight="1" x14ac:dyDescent="0.25">
      <c r="A127" s="182" t="s">
        <v>719</v>
      </c>
      <c r="B127" s="166"/>
      <c r="C127" s="186">
        <v>0</v>
      </c>
      <c r="D127" s="177">
        <v>0.91</v>
      </c>
      <c r="E127" s="178">
        <v>4.9000000000000002E-2</v>
      </c>
      <c r="F127" s="179">
        <v>0.01</v>
      </c>
      <c r="G127" s="183">
        <v>5.43</v>
      </c>
      <c r="H127" s="183">
        <v>0.77</v>
      </c>
      <c r="I127" s="192">
        <v>0.77</v>
      </c>
      <c r="J127" s="175">
        <v>6.4000000000000001E-2</v>
      </c>
    </row>
    <row r="128" spans="1:10" ht="27.75" customHeight="1" x14ac:dyDescent="0.25">
      <c r="A128" s="182" t="s">
        <v>720</v>
      </c>
      <c r="B128" s="166"/>
      <c r="C128" s="186">
        <v>0</v>
      </c>
      <c r="D128" s="177">
        <v>0.91</v>
      </c>
      <c r="E128" s="178">
        <v>4.9000000000000002E-2</v>
      </c>
      <c r="F128" s="179">
        <v>0.01</v>
      </c>
      <c r="G128" s="183">
        <v>5.58</v>
      </c>
      <c r="H128" s="183">
        <v>0.77</v>
      </c>
      <c r="I128" s="192">
        <v>0.77</v>
      </c>
      <c r="J128" s="175">
        <v>6.4000000000000001E-2</v>
      </c>
    </row>
    <row r="129" spans="1:10" ht="27.75" customHeight="1" x14ac:dyDescent="0.25">
      <c r="A129" s="182" t="s">
        <v>721</v>
      </c>
      <c r="B129" s="166"/>
      <c r="C129" s="186">
        <v>0</v>
      </c>
      <c r="D129" s="177">
        <v>0.88200000000000001</v>
      </c>
      <c r="E129" s="178">
        <v>4.8000000000000001E-2</v>
      </c>
      <c r="F129" s="179">
        <v>4.0000000000000001E-3</v>
      </c>
      <c r="G129" s="183">
        <v>6.09</v>
      </c>
      <c r="H129" s="183">
        <v>1.34</v>
      </c>
      <c r="I129" s="192">
        <v>1.34</v>
      </c>
      <c r="J129" s="175">
        <v>5.8999999999999997E-2</v>
      </c>
    </row>
    <row r="130" spans="1:10" ht="27.75" customHeight="1" x14ac:dyDescent="0.25">
      <c r="A130" s="182" t="s">
        <v>722</v>
      </c>
      <c r="B130" s="166"/>
      <c r="C130" s="186">
        <v>0</v>
      </c>
      <c r="D130" s="177">
        <v>0.88200000000000001</v>
      </c>
      <c r="E130" s="178">
        <v>4.8000000000000001E-2</v>
      </c>
      <c r="F130" s="179">
        <v>4.0000000000000001E-3</v>
      </c>
      <c r="G130" s="183">
        <v>6.14</v>
      </c>
      <c r="H130" s="183">
        <v>1.34</v>
      </c>
      <c r="I130" s="192">
        <v>1.34</v>
      </c>
      <c r="J130" s="175">
        <v>5.8999999999999997E-2</v>
      </c>
    </row>
    <row r="131" spans="1:10" ht="27.75" customHeight="1" x14ac:dyDescent="0.25">
      <c r="A131" s="182" t="s">
        <v>723</v>
      </c>
      <c r="B131" s="166"/>
      <c r="C131" s="186">
        <v>0</v>
      </c>
      <c r="D131" s="177">
        <v>0.88200000000000001</v>
      </c>
      <c r="E131" s="178">
        <v>4.8000000000000001E-2</v>
      </c>
      <c r="F131" s="179">
        <v>4.0000000000000001E-3</v>
      </c>
      <c r="G131" s="183">
        <v>6.16</v>
      </c>
      <c r="H131" s="183">
        <v>1.34</v>
      </c>
      <c r="I131" s="192">
        <v>1.34</v>
      </c>
      <c r="J131" s="175">
        <v>5.8999999999999997E-2</v>
      </c>
    </row>
    <row r="132" spans="1:10" ht="27.75" customHeight="1" x14ac:dyDescent="0.25">
      <c r="A132" s="182" t="s">
        <v>724</v>
      </c>
      <c r="B132" s="166"/>
      <c r="C132" s="186">
        <v>0</v>
      </c>
      <c r="D132" s="177">
        <v>0.88200000000000001</v>
      </c>
      <c r="E132" s="178">
        <v>4.8000000000000001E-2</v>
      </c>
      <c r="F132" s="179">
        <v>4.0000000000000001E-3</v>
      </c>
      <c r="G132" s="183">
        <v>6.22</v>
      </c>
      <c r="H132" s="183">
        <v>1.34</v>
      </c>
      <c r="I132" s="192">
        <v>1.34</v>
      </c>
      <c r="J132" s="175">
        <v>5.8999999999999997E-2</v>
      </c>
    </row>
    <row r="133" spans="1:10" ht="27.75" customHeight="1" x14ac:dyDescent="0.25">
      <c r="A133" s="182" t="s">
        <v>725</v>
      </c>
      <c r="B133" s="166"/>
      <c r="C133" s="186">
        <v>0</v>
      </c>
      <c r="D133" s="177">
        <v>0.88200000000000001</v>
      </c>
      <c r="E133" s="178">
        <v>4.8000000000000001E-2</v>
      </c>
      <c r="F133" s="179">
        <v>4.0000000000000001E-3</v>
      </c>
      <c r="G133" s="183">
        <v>6.43</v>
      </c>
      <c r="H133" s="183">
        <v>1.34</v>
      </c>
      <c r="I133" s="192">
        <v>1.34</v>
      </c>
      <c r="J133" s="175">
        <v>5.8999999999999997E-2</v>
      </c>
    </row>
    <row r="134" spans="1:10" ht="27.75" customHeight="1" x14ac:dyDescent="0.25">
      <c r="A134" s="182" t="s">
        <v>726</v>
      </c>
      <c r="B134" s="166"/>
      <c r="C134" s="186">
        <v>0</v>
      </c>
      <c r="D134" s="177">
        <v>0.72799999999999998</v>
      </c>
      <c r="E134" s="178">
        <v>3.7999999999999999E-2</v>
      </c>
      <c r="F134" s="179">
        <v>3.0000000000000001E-3</v>
      </c>
      <c r="G134" s="183">
        <v>74.12</v>
      </c>
      <c r="H134" s="183">
        <v>1.53</v>
      </c>
      <c r="I134" s="192">
        <v>1.53</v>
      </c>
      <c r="J134" s="175">
        <v>0.05</v>
      </c>
    </row>
    <row r="135" spans="1:10" ht="27.75" customHeight="1" x14ac:dyDescent="0.25">
      <c r="A135" s="182" t="s">
        <v>727</v>
      </c>
      <c r="B135" s="166"/>
      <c r="C135" s="186">
        <v>0</v>
      </c>
      <c r="D135" s="177">
        <v>0.72799999999999998</v>
      </c>
      <c r="E135" s="178">
        <v>3.7999999999999999E-2</v>
      </c>
      <c r="F135" s="179">
        <v>3.0000000000000001E-3</v>
      </c>
      <c r="G135" s="183">
        <v>74.48</v>
      </c>
      <c r="H135" s="183">
        <v>1.53</v>
      </c>
      <c r="I135" s="192">
        <v>1.53</v>
      </c>
      <c r="J135" s="175">
        <v>0.05</v>
      </c>
    </row>
    <row r="136" spans="1:10" ht="27.75" customHeight="1" x14ac:dyDescent="0.25">
      <c r="A136" s="182" t="s">
        <v>728</v>
      </c>
      <c r="B136" s="166"/>
      <c r="C136" s="186">
        <v>0</v>
      </c>
      <c r="D136" s="177">
        <v>0.72799999999999998</v>
      </c>
      <c r="E136" s="178">
        <v>3.7999999999999999E-2</v>
      </c>
      <c r="F136" s="179">
        <v>3.0000000000000001E-3</v>
      </c>
      <c r="G136" s="183">
        <v>75</v>
      </c>
      <c r="H136" s="183">
        <v>1.53</v>
      </c>
      <c r="I136" s="192">
        <v>1.53</v>
      </c>
      <c r="J136" s="175">
        <v>0.05</v>
      </c>
    </row>
    <row r="137" spans="1:10" ht="27.75" customHeight="1" x14ac:dyDescent="0.25">
      <c r="A137" s="182" t="s">
        <v>729</v>
      </c>
      <c r="B137" s="166"/>
      <c r="C137" s="186">
        <v>0</v>
      </c>
      <c r="D137" s="177">
        <v>0.72799999999999998</v>
      </c>
      <c r="E137" s="178">
        <v>3.7999999999999999E-2</v>
      </c>
      <c r="F137" s="179">
        <v>3.0000000000000001E-3</v>
      </c>
      <c r="G137" s="183">
        <v>75.599999999999994</v>
      </c>
      <c r="H137" s="183">
        <v>1.53</v>
      </c>
      <c r="I137" s="192">
        <v>1.53</v>
      </c>
      <c r="J137" s="175">
        <v>0.05</v>
      </c>
    </row>
    <row r="138" spans="1:10" ht="27.75" customHeight="1" x14ac:dyDescent="0.25">
      <c r="A138" s="182" t="s">
        <v>730</v>
      </c>
      <c r="B138" s="166"/>
      <c r="C138" s="186">
        <v>0</v>
      </c>
      <c r="D138" s="177">
        <v>0.72799999999999998</v>
      </c>
      <c r="E138" s="178">
        <v>3.7999999999999999E-2</v>
      </c>
      <c r="F138" s="179">
        <v>3.0000000000000001E-3</v>
      </c>
      <c r="G138" s="183">
        <v>78</v>
      </c>
      <c r="H138" s="183">
        <v>1.53</v>
      </c>
      <c r="I138" s="192">
        <v>1.53</v>
      </c>
      <c r="J138" s="175">
        <v>0.05</v>
      </c>
    </row>
    <row r="139" spans="1:10" ht="27.75" customHeight="1" x14ac:dyDescent="0.25">
      <c r="A139" s="182" t="s">
        <v>625</v>
      </c>
      <c r="B139" s="166"/>
      <c r="C139" s="173" t="s">
        <v>664</v>
      </c>
      <c r="D139" s="180">
        <v>4.5780000000000003</v>
      </c>
      <c r="E139" s="181">
        <v>0.71799999999999997</v>
      </c>
      <c r="F139" s="179">
        <v>0.54900000000000004</v>
      </c>
      <c r="G139" s="184"/>
      <c r="H139" s="184"/>
      <c r="I139" s="191"/>
      <c r="J139" s="176"/>
    </row>
    <row r="140" spans="1:10" ht="27.75" customHeight="1" x14ac:dyDescent="0.25">
      <c r="A140" s="182" t="s">
        <v>626</v>
      </c>
      <c r="B140" s="166"/>
      <c r="C140" s="186">
        <v>0</v>
      </c>
      <c r="D140" s="177">
        <v>-1.242</v>
      </c>
      <c r="E140" s="178">
        <v>-6.7000000000000004E-2</v>
      </c>
      <c r="F140" s="179">
        <v>-1.7999999999999999E-2</v>
      </c>
      <c r="G140" s="183">
        <v>0</v>
      </c>
      <c r="H140" s="184"/>
      <c r="I140" s="191"/>
      <c r="J140" s="176"/>
    </row>
    <row r="141" spans="1:10" ht="27.75" customHeight="1" x14ac:dyDescent="0.25">
      <c r="A141" s="182" t="s">
        <v>627</v>
      </c>
      <c r="B141" s="187"/>
      <c r="C141" s="186">
        <v>0</v>
      </c>
      <c r="D141" s="177">
        <v>-1.171</v>
      </c>
      <c r="E141" s="178">
        <v>-6.3E-2</v>
      </c>
      <c r="F141" s="179">
        <v>-1.4E-2</v>
      </c>
      <c r="G141" s="183">
        <v>0</v>
      </c>
      <c r="H141" s="184"/>
      <c r="I141" s="191"/>
      <c r="J141" s="176"/>
    </row>
    <row r="142" spans="1:10" ht="27.75" customHeight="1" x14ac:dyDescent="0.25">
      <c r="A142" s="182" t="s">
        <v>628</v>
      </c>
      <c r="B142" s="166"/>
      <c r="C142" s="186">
        <v>0</v>
      </c>
      <c r="D142" s="177">
        <v>-1.242</v>
      </c>
      <c r="E142" s="178">
        <v>-6.7000000000000004E-2</v>
      </c>
      <c r="F142" s="179">
        <v>-1.7999999999999999E-2</v>
      </c>
      <c r="G142" s="183">
        <v>0</v>
      </c>
      <c r="H142" s="184"/>
      <c r="I142" s="191"/>
      <c r="J142" s="175">
        <v>0.08</v>
      </c>
    </row>
    <row r="143" spans="1:10" ht="27.75" customHeight="1" x14ac:dyDescent="0.25">
      <c r="A143" s="182" t="s">
        <v>629</v>
      </c>
      <c r="B143" s="166"/>
      <c r="C143" s="186">
        <v>0</v>
      </c>
      <c r="D143" s="177">
        <v>-1.171</v>
      </c>
      <c r="E143" s="178">
        <v>-6.3E-2</v>
      </c>
      <c r="F143" s="179">
        <v>-1.4E-2</v>
      </c>
      <c r="G143" s="183">
        <v>0</v>
      </c>
      <c r="H143" s="184"/>
      <c r="I143" s="191"/>
      <c r="J143" s="175">
        <v>7.1999999999999995E-2</v>
      </c>
    </row>
    <row r="144" spans="1:10" ht="27.75" customHeight="1" x14ac:dyDescent="0.25">
      <c r="A144" s="182" t="s">
        <v>630</v>
      </c>
      <c r="B144" s="166"/>
      <c r="C144" s="186">
        <v>0</v>
      </c>
      <c r="D144" s="177">
        <v>-1.087</v>
      </c>
      <c r="E144" s="178">
        <v>-5.8999999999999997E-2</v>
      </c>
      <c r="F144" s="179">
        <v>-5.0000000000000001E-3</v>
      </c>
      <c r="G144" s="183">
        <v>7.18</v>
      </c>
      <c r="H144" s="184"/>
      <c r="I144" s="191"/>
      <c r="J144" s="175">
        <v>8.5000000000000006E-2</v>
      </c>
    </row>
    <row r="145" spans="1:10" ht="27.75" customHeight="1" x14ac:dyDescent="0.25">
      <c r="A145" s="182" t="s">
        <v>808</v>
      </c>
      <c r="B145" s="166"/>
      <c r="C145" s="174" t="s">
        <v>646</v>
      </c>
      <c r="D145" s="177">
        <v>0.92600000000000005</v>
      </c>
      <c r="E145" s="178">
        <v>0.05</v>
      </c>
      <c r="F145" s="179">
        <v>1.2999999999999999E-2</v>
      </c>
      <c r="G145" s="183">
        <v>0.74</v>
      </c>
      <c r="H145" s="184"/>
      <c r="I145" s="191"/>
      <c r="J145" s="176"/>
    </row>
    <row r="146" spans="1:10" ht="27.75" customHeight="1" x14ac:dyDescent="0.25">
      <c r="A146" s="182" t="s">
        <v>809</v>
      </c>
      <c r="B146" s="166"/>
      <c r="C146" s="171" t="s">
        <v>587</v>
      </c>
      <c r="D146" s="177">
        <v>0.92600000000000005</v>
      </c>
      <c r="E146" s="178">
        <v>0.05</v>
      </c>
      <c r="F146" s="179">
        <v>1.2999999999999999E-2</v>
      </c>
      <c r="G146" s="184"/>
      <c r="H146" s="184"/>
      <c r="I146" s="191"/>
      <c r="J146" s="176"/>
    </row>
    <row r="147" spans="1:10" ht="27.75" customHeight="1" x14ac:dyDescent="0.25">
      <c r="A147" s="182" t="s">
        <v>810</v>
      </c>
      <c r="B147" s="166"/>
      <c r="C147" s="170" t="s">
        <v>648</v>
      </c>
      <c r="D147" s="177">
        <v>0.76100000000000001</v>
      </c>
      <c r="E147" s="178">
        <v>4.1000000000000002E-2</v>
      </c>
      <c r="F147" s="179">
        <v>1.0999999999999999E-2</v>
      </c>
      <c r="G147" s="183">
        <v>0.84</v>
      </c>
      <c r="H147" s="184"/>
      <c r="I147" s="191"/>
      <c r="J147" s="176"/>
    </row>
    <row r="148" spans="1:10" ht="27.75" customHeight="1" x14ac:dyDescent="0.25">
      <c r="A148" s="182" t="s">
        <v>811</v>
      </c>
      <c r="B148" s="166"/>
      <c r="C148" s="170" t="s">
        <v>648</v>
      </c>
      <c r="D148" s="177">
        <v>0.76100000000000001</v>
      </c>
      <c r="E148" s="178">
        <v>4.1000000000000002E-2</v>
      </c>
      <c r="F148" s="179">
        <v>1.0999999999999999E-2</v>
      </c>
      <c r="G148" s="183">
        <v>0.84</v>
      </c>
      <c r="H148" s="184"/>
      <c r="I148" s="191"/>
      <c r="J148" s="176"/>
    </row>
    <row r="149" spans="1:10" ht="27.75" customHeight="1" x14ac:dyDescent="0.25">
      <c r="A149" s="182" t="s">
        <v>812</v>
      </c>
      <c r="B149" s="166"/>
      <c r="C149" s="170" t="s">
        <v>648</v>
      </c>
      <c r="D149" s="177">
        <v>0.76100000000000001</v>
      </c>
      <c r="E149" s="178">
        <v>4.1000000000000002E-2</v>
      </c>
      <c r="F149" s="179">
        <v>1.0999999999999999E-2</v>
      </c>
      <c r="G149" s="183">
        <v>0.84</v>
      </c>
      <c r="H149" s="184"/>
      <c r="I149" s="191"/>
      <c r="J149" s="176"/>
    </row>
    <row r="150" spans="1:10" ht="27.75" customHeight="1" x14ac:dyDescent="0.25">
      <c r="A150" s="182" t="s">
        <v>813</v>
      </c>
      <c r="B150" s="166"/>
      <c r="C150" s="170" t="s">
        <v>648</v>
      </c>
      <c r="D150" s="177">
        <v>0.76100000000000001</v>
      </c>
      <c r="E150" s="178">
        <v>4.1000000000000002E-2</v>
      </c>
      <c r="F150" s="179">
        <v>1.0999999999999999E-2</v>
      </c>
      <c r="G150" s="183">
        <v>0.84</v>
      </c>
      <c r="H150" s="184"/>
      <c r="I150" s="191"/>
      <c r="J150" s="176"/>
    </row>
    <row r="151" spans="1:10" ht="27.75" customHeight="1" x14ac:dyDescent="0.25">
      <c r="A151" s="182" t="s">
        <v>814</v>
      </c>
      <c r="B151" s="166"/>
      <c r="C151" s="170" t="s">
        <v>648</v>
      </c>
      <c r="D151" s="177">
        <v>0.76100000000000001</v>
      </c>
      <c r="E151" s="178">
        <v>4.1000000000000002E-2</v>
      </c>
      <c r="F151" s="179">
        <v>1.0999999999999999E-2</v>
      </c>
      <c r="G151" s="183">
        <v>0.85</v>
      </c>
      <c r="H151" s="184"/>
      <c r="I151" s="191"/>
      <c r="J151" s="176"/>
    </row>
    <row r="152" spans="1:10" ht="27.75" customHeight="1" x14ac:dyDescent="0.25">
      <c r="A152" s="182" t="s">
        <v>631</v>
      </c>
      <c r="B152" s="166"/>
      <c r="C152" s="171" t="s">
        <v>589</v>
      </c>
      <c r="D152" s="177">
        <v>0.76100000000000001</v>
      </c>
      <c r="E152" s="178">
        <v>4.1000000000000002E-2</v>
      </c>
      <c r="F152" s="179">
        <v>1.0999999999999999E-2</v>
      </c>
      <c r="G152" s="184"/>
      <c r="H152" s="184"/>
      <c r="I152" s="191"/>
      <c r="J152" s="176"/>
    </row>
    <row r="153" spans="1:10" ht="27.75" customHeight="1" x14ac:dyDescent="0.25">
      <c r="A153" s="182" t="s">
        <v>731</v>
      </c>
      <c r="B153" s="166"/>
      <c r="C153" s="186">
        <v>0</v>
      </c>
      <c r="D153" s="177">
        <v>0.61199999999999999</v>
      </c>
      <c r="E153" s="178">
        <v>3.3000000000000002E-2</v>
      </c>
      <c r="F153" s="179">
        <v>7.0000000000000001E-3</v>
      </c>
      <c r="G153" s="183">
        <v>3.58</v>
      </c>
      <c r="H153" s="183">
        <v>0.52</v>
      </c>
      <c r="I153" s="192">
        <v>0.52</v>
      </c>
      <c r="J153" s="175">
        <v>4.2999999999999997E-2</v>
      </c>
    </row>
    <row r="154" spans="1:10" ht="27.75" customHeight="1" x14ac:dyDescent="0.25">
      <c r="A154" s="182" t="s">
        <v>732</v>
      </c>
      <c r="B154" s="166"/>
      <c r="C154" s="186">
        <v>0</v>
      </c>
      <c r="D154" s="177">
        <v>0.61199999999999999</v>
      </c>
      <c r="E154" s="178">
        <v>3.3000000000000002E-2</v>
      </c>
      <c r="F154" s="179">
        <v>7.0000000000000001E-3</v>
      </c>
      <c r="G154" s="183">
        <v>3.61</v>
      </c>
      <c r="H154" s="183">
        <v>0.52</v>
      </c>
      <c r="I154" s="192">
        <v>0.52</v>
      </c>
      <c r="J154" s="175">
        <v>4.2999999999999997E-2</v>
      </c>
    </row>
    <row r="155" spans="1:10" ht="27.75" customHeight="1" x14ac:dyDescent="0.25">
      <c r="A155" s="182" t="s">
        <v>733</v>
      </c>
      <c r="B155" s="166"/>
      <c r="C155" s="186">
        <v>0</v>
      </c>
      <c r="D155" s="177">
        <v>0.61199999999999999</v>
      </c>
      <c r="E155" s="178">
        <v>3.3000000000000002E-2</v>
      </c>
      <c r="F155" s="179">
        <v>7.0000000000000001E-3</v>
      </c>
      <c r="G155" s="183">
        <v>3.62</v>
      </c>
      <c r="H155" s="183">
        <v>0.52</v>
      </c>
      <c r="I155" s="192">
        <v>0.52</v>
      </c>
      <c r="J155" s="175">
        <v>4.2999999999999997E-2</v>
      </c>
    </row>
    <row r="156" spans="1:10" ht="27.75" customHeight="1" x14ac:dyDescent="0.25">
      <c r="A156" s="182" t="s">
        <v>734</v>
      </c>
      <c r="B156" s="166"/>
      <c r="C156" s="186">
        <v>0</v>
      </c>
      <c r="D156" s="177">
        <v>0.61199999999999999</v>
      </c>
      <c r="E156" s="178">
        <v>3.3000000000000002E-2</v>
      </c>
      <c r="F156" s="179">
        <v>7.0000000000000001E-3</v>
      </c>
      <c r="G156" s="183">
        <v>3.65</v>
      </c>
      <c r="H156" s="183">
        <v>0.52</v>
      </c>
      <c r="I156" s="192">
        <v>0.52</v>
      </c>
      <c r="J156" s="175">
        <v>4.2999999999999997E-2</v>
      </c>
    </row>
    <row r="157" spans="1:10" ht="27.75" customHeight="1" x14ac:dyDescent="0.25">
      <c r="A157" s="182" t="s">
        <v>735</v>
      </c>
      <c r="B157" s="166"/>
      <c r="C157" s="186">
        <v>0</v>
      </c>
      <c r="D157" s="177">
        <v>0.61199999999999999</v>
      </c>
      <c r="E157" s="178">
        <v>3.3000000000000002E-2</v>
      </c>
      <c r="F157" s="179">
        <v>7.0000000000000001E-3</v>
      </c>
      <c r="G157" s="183">
        <v>3.75</v>
      </c>
      <c r="H157" s="183">
        <v>0.52</v>
      </c>
      <c r="I157" s="192">
        <v>0.52</v>
      </c>
      <c r="J157" s="175">
        <v>4.2999999999999997E-2</v>
      </c>
    </row>
    <row r="158" spans="1:10" ht="27.75" customHeight="1" x14ac:dyDescent="0.25">
      <c r="A158" s="182" t="s">
        <v>736</v>
      </c>
      <c r="B158" s="166"/>
      <c r="C158" s="186">
        <v>0</v>
      </c>
      <c r="D158" s="177">
        <v>0.59399999999999997</v>
      </c>
      <c r="E158" s="178">
        <v>3.2000000000000001E-2</v>
      </c>
      <c r="F158" s="179">
        <v>3.0000000000000001E-3</v>
      </c>
      <c r="G158" s="183">
        <v>4.09</v>
      </c>
      <c r="H158" s="183">
        <v>0.9</v>
      </c>
      <c r="I158" s="192">
        <v>0.9</v>
      </c>
      <c r="J158" s="175">
        <v>0.04</v>
      </c>
    </row>
    <row r="159" spans="1:10" ht="27.75" customHeight="1" x14ac:dyDescent="0.25">
      <c r="A159" s="182" t="s">
        <v>737</v>
      </c>
      <c r="B159" s="166"/>
      <c r="C159" s="186">
        <v>0</v>
      </c>
      <c r="D159" s="177">
        <v>0.59399999999999997</v>
      </c>
      <c r="E159" s="178">
        <v>3.2000000000000001E-2</v>
      </c>
      <c r="F159" s="179">
        <v>3.0000000000000001E-3</v>
      </c>
      <c r="G159" s="183">
        <v>4.12</v>
      </c>
      <c r="H159" s="183">
        <v>0.9</v>
      </c>
      <c r="I159" s="192">
        <v>0.9</v>
      </c>
      <c r="J159" s="175">
        <v>0.04</v>
      </c>
    </row>
    <row r="160" spans="1:10" ht="27.75" customHeight="1" x14ac:dyDescent="0.25">
      <c r="A160" s="182" t="s">
        <v>738</v>
      </c>
      <c r="B160" s="166"/>
      <c r="C160" s="186">
        <v>0</v>
      </c>
      <c r="D160" s="177">
        <v>0.59399999999999997</v>
      </c>
      <c r="E160" s="178">
        <v>3.2000000000000001E-2</v>
      </c>
      <c r="F160" s="179">
        <v>3.0000000000000001E-3</v>
      </c>
      <c r="G160" s="183">
        <v>4.1399999999999997</v>
      </c>
      <c r="H160" s="183">
        <v>0.9</v>
      </c>
      <c r="I160" s="192">
        <v>0.9</v>
      </c>
      <c r="J160" s="175">
        <v>0.04</v>
      </c>
    </row>
    <row r="161" spans="1:10" ht="27.75" customHeight="1" x14ac:dyDescent="0.25">
      <c r="A161" s="182" t="s">
        <v>739</v>
      </c>
      <c r="B161" s="166"/>
      <c r="C161" s="186">
        <v>0</v>
      </c>
      <c r="D161" s="177">
        <v>0.59399999999999997</v>
      </c>
      <c r="E161" s="178">
        <v>3.2000000000000001E-2</v>
      </c>
      <c r="F161" s="179">
        <v>3.0000000000000001E-3</v>
      </c>
      <c r="G161" s="183">
        <v>4.18</v>
      </c>
      <c r="H161" s="183">
        <v>0.9</v>
      </c>
      <c r="I161" s="192">
        <v>0.9</v>
      </c>
      <c r="J161" s="175">
        <v>0.04</v>
      </c>
    </row>
    <row r="162" spans="1:10" ht="27.75" customHeight="1" x14ac:dyDescent="0.25">
      <c r="A162" s="182" t="s">
        <v>740</v>
      </c>
      <c r="B162" s="166"/>
      <c r="C162" s="186">
        <v>0</v>
      </c>
      <c r="D162" s="177">
        <v>0.59399999999999997</v>
      </c>
      <c r="E162" s="178">
        <v>3.2000000000000001E-2</v>
      </c>
      <c r="F162" s="179">
        <v>3.0000000000000001E-3</v>
      </c>
      <c r="G162" s="183">
        <v>4.32</v>
      </c>
      <c r="H162" s="183">
        <v>0.9</v>
      </c>
      <c r="I162" s="192">
        <v>0.9</v>
      </c>
      <c r="J162" s="175">
        <v>0.04</v>
      </c>
    </row>
    <row r="163" spans="1:10" ht="27.75" customHeight="1" x14ac:dyDescent="0.25">
      <c r="A163" s="182" t="s">
        <v>741</v>
      </c>
      <c r="B163" s="166"/>
      <c r="C163" s="186">
        <v>0</v>
      </c>
      <c r="D163" s="177">
        <v>0.49</v>
      </c>
      <c r="E163" s="178">
        <v>2.5000000000000001E-2</v>
      </c>
      <c r="F163" s="179">
        <v>2E-3</v>
      </c>
      <c r="G163" s="183">
        <v>49.87</v>
      </c>
      <c r="H163" s="183">
        <v>1.03</v>
      </c>
      <c r="I163" s="192">
        <v>1.03</v>
      </c>
      <c r="J163" s="175">
        <v>3.4000000000000002E-2</v>
      </c>
    </row>
    <row r="164" spans="1:10" ht="27.75" customHeight="1" x14ac:dyDescent="0.25">
      <c r="A164" s="182" t="s">
        <v>742</v>
      </c>
      <c r="B164" s="166"/>
      <c r="C164" s="186">
        <v>0</v>
      </c>
      <c r="D164" s="177">
        <v>0.49</v>
      </c>
      <c r="E164" s="178">
        <v>2.5000000000000001E-2</v>
      </c>
      <c r="F164" s="179">
        <v>2E-3</v>
      </c>
      <c r="G164" s="183">
        <v>50.11</v>
      </c>
      <c r="H164" s="183">
        <v>1.03</v>
      </c>
      <c r="I164" s="192">
        <v>1.03</v>
      </c>
      <c r="J164" s="175">
        <v>3.4000000000000002E-2</v>
      </c>
    </row>
    <row r="165" spans="1:10" ht="27.75" customHeight="1" x14ac:dyDescent="0.25">
      <c r="A165" s="182" t="s">
        <v>743</v>
      </c>
      <c r="B165" s="166"/>
      <c r="C165" s="186">
        <v>0</v>
      </c>
      <c r="D165" s="177">
        <v>0.49</v>
      </c>
      <c r="E165" s="178">
        <v>2.5000000000000001E-2</v>
      </c>
      <c r="F165" s="179">
        <v>2E-3</v>
      </c>
      <c r="G165" s="183">
        <v>50.46</v>
      </c>
      <c r="H165" s="183">
        <v>1.03</v>
      </c>
      <c r="I165" s="192">
        <v>1.03</v>
      </c>
      <c r="J165" s="175">
        <v>3.4000000000000002E-2</v>
      </c>
    </row>
    <row r="166" spans="1:10" ht="27.75" customHeight="1" x14ac:dyDescent="0.25">
      <c r="A166" s="182" t="s">
        <v>744</v>
      </c>
      <c r="B166" s="166"/>
      <c r="C166" s="186">
        <v>0</v>
      </c>
      <c r="D166" s="177">
        <v>0.49</v>
      </c>
      <c r="E166" s="178">
        <v>2.5000000000000001E-2</v>
      </c>
      <c r="F166" s="179">
        <v>2E-3</v>
      </c>
      <c r="G166" s="183">
        <v>50.86</v>
      </c>
      <c r="H166" s="183">
        <v>1.03</v>
      </c>
      <c r="I166" s="192">
        <v>1.03</v>
      </c>
      <c r="J166" s="175">
        <v>3.4000000000000002E-2</v>
      </c>
    </row>
    <row r="167" spans="1:10" ht="27.75" customHeight="1" x14ac:dyDescent="0.25">
      <c r="A167" s="182" t="s">
        <v>745</v>
      </c>
      <c r="B167" s="166"/>
      <c r="C167" s="186">
        <v>0</v>
      </c>
      <c r="D167" s="177">
        <v>0.49</v>
      </c>
      <c r="E167" s="178">
        <v>2.5000000000000001E-2</v>
      </c>
      <c r="F167" s="179">
        <v>2E-3</v>
      </c>
      <c r="G167" s="183">
        <v>52.48</v>
      </c>
      <c r="H167" s="183">
        <v>1.03</v>
      </c>
      <c r="I167" s="192">
        <v>1.03</v>
      </c>
      <c r="J167" s="175">
        <v>3.4000000000000002E-2</v>
      </c>
    </row>
    <row r="168" spans="1:10" ht="27.75" customHeight="1" x14ac:dyDescent="0.25">
      <c r="A168" s="182" t="s">
        <v>632</v>
      </c>
      <c r="B168" s="166"/>
      <c r="C168" s="173" t="s">
        <v>664</v>
      </c>
      <c r="D168" s="180">
        <v>3.081</v>
      </c>
      <c r="E168" s="181">
        <v>0.48299999999999998</v>
      </c>
      <c r="F168" s="179">
        <v>0.36899999999999999</v>
      </c>
      <c r="G168" s="184"/>
      <c r="H168" s="184"/>
      <c r="I168" s="191"/>
      <c r="J168" s="176"/>
    </row>
    <row r="169" spans="1:10" ht="27.75" customHeight="1" x14ac:dyDescent="0.25">
      <c r="A169" s="182" t="s">
        <v>633</v>
      </c>
      <c r="B169" s="166"/>
      <c r="C169" s="186">
        <v>0</v>
      </c>
      <c r="D169" s="177">
        <v>-0.83599999999999997</v>
      </c>
      <c r="E169" s="178">
        <v>-4.4999999999999998E-2</v>
      </c>
      <c r="F169" s="179">
        <v>-1.2E-2</v>
      </c>
      <c r="G169" s="183">
        <v>0</v>
      </c>
      <c r="H169" s="184"/>
      <c r="I169" s="191"/>
      <c r="J169" s="176"/>
    </row>
    <row r="170" spans="1:10" ht="27.75" customHeight="1" x14ac:dyDescent="0.25">
      <c r="A170" s="182" t="s">
        <v>634</v>
      </c>
      <c r="B170" s="187"/>
      <c r="C170" s="186">
        <v>0</v>
      </c>
      <c r="D170" s="177">
        <v>-0.78800000000000003</v>
      </c>
      <c r="E170" s="178">
        <v>-4.2999999999999997E-2</v>
      </c>
      <c r="F170" s="179">
        <v>-0.01</v>
      </c>
      <c r="G170" s="183">
        <v>0</v>
      </c>
      <c r="H170" s="184"/>
      <c r="I170" s="191"/>
      <c r="J170" s="176"/>
    </row>
    <row r="171" spans="1:10" ht="27.75" customHeight="1" x14ac:dyDescent="0.25">
      <c r="A171" s="182" t="s">
        <v>635</v>
      </c>
      <c r="B171" s="166"/>
      <c r="C171" s="186">
        <v>0</v>
      </c>
      <c r="D171" s="177">
        <v>-0.83599999999999997</v>
      </c>
      <c r="E171" s="178">
        <v>-4.4999999999999998E-2</v>
      </c>
      <c r="F171" s="179">
        <v>-1.2E-2</v>
      </c>
      <c r="G171" s="183">
        <v>0</v>
      </c>
      <c r="H171" s="184"/>
      <c r="I171" s="191"/>
      <c r="J171" s="175">
        <v>5.3999999999999999E-2</v>
      </c>
    </row>
    <row r="172" spans="1:10" ht="27.75" customHeight="1" x14ac:dyDescent="0.25">
      <c r="A172" s="182" t="s">
        <v>636</v>
      </c>
      <c r="B172" s="166"/>
      <c r="C172" s="186">
        <v>0</v>
      </c>
      <c r="D172" s="177">
        <v>-0.78800000000000003</v>
      </c>
      <c r="E172" s="178">
        <v>-4.2999999999999997E-2</v>
      </c>
      <c r="F172" s="179">
        <v>-0.01</v>
      </c>
      <c r="G172" s="183">
        <v>0</v>
      </c>
      <c r="H172" s="184"/>
      <c r="I172" s="191"/>
      <c r="J172" s="175">
        <v>4.8000000000000001E-2</v>
      </c>
    </row>
    <row r="173" spans="1:10" ht="27.75" customHeight="1" x14ac:dyDescent="0.25">
      <c r="A173" s="182" t="s">
        <v>637</v>
      </c>
      <c r="B173" s="166"/>
      <c r="C173" s="186">
        <v>0</v>
      </c>
      <c r="D173" s="177">
        <v>-0.73099999999999998</v>
      </c>
      <c r="E173" s="178">
        <v>-0.04</v>
      </c>
      <c r="F173" s="179">
        <v>-3.0000000000000001E-3</v>
      </c>
      <c r="G173" s="183">
        <v>4.83</v>
      </c>
      <c r="H173" s="184"/>
      <c r="I173" s="191"/>
      <c r="J173" s="175">
        <v>5.7000000000000002E-2</v>
      </c>
    </row>
    <row r="174" spans="1:10" ht="27.75" customHeight="1" x14ac:dyDescent="0.25">
      <c r="A174" s="182" t="s">
        <v>815</v>
      </c>
      <c r="B174" s="166"/>
      <c r="C174" s="174" t="s">
        <v>646</v>
      </c>
      <c r="D174" s="177">
        <v>0.29699999999999999</v>
      </c>
      <c r="E174" s="178">
        <v>1.6E-2</v>
      </c>
      <c r="F174" s="179">
        <v>4.0000000000000001E-3</v>
      </c>
      <c r="G174" s="183">
        <v>0.22</v>
      </c>
      <c r="H174" s="184"/>
      <c r="I174" s="191"/>
      <c r="J174" s="176"/>
    </row>
    <row r="175" spans="1:10" ht="27.75" customHeight="1" x14ac:dyDescent="0.25">
      <c r="A175" s="182" t="s">
        <v>816</v>
      </c>
      <c r="B175" s="166"/>
      <c r="C175" s="171" t="s">
        <v>587</v>
      </c>
      <c r="D175" s="177">
        <v>0.29699999999999999</v>
      </c>
      <c r="E175" s="178">
        <v>1.6E-2</v>
      </c>
      <c r="F175" s="179">
        <v>4.0000000000000001E-3</v>
      </c>
      <c r="G175" s="184"/>
      <c r="H175" s="184"/>
      <c r="I175" s="191"/>
      <c r="J175" s="176"/>
    </row>
    <row r="176" spans="1:10" ht="27.75" customHeight="1" x14ac:dyDescent="0.25">
      <c r="A176" s="182" t="s">
        <v>817</v>
      </c>
      <c r="B176" s="166"/>
      <c r="C176" s="170" t="s">
        <v>648</v>
      </c>
      <c r="D176" s="177">
        <v>0.24399999999999999</v>
      </c>
      <c r="E176" s="178">
        <v>1.2999999999999999E-2</v>
      </c>
      <c r="F176" s="179">
        <v>3.0000000000000001E-3</v>
      </c>
      <c r="G176" s="183">
        <v>0.25</v>
      </c>
      <c r="H176" s="184"/>
      <c r="I176" s="191"/>
      <c r="J176" s="176"/>
    </row>
    <row r="177" spans="1:10" ht="27.75" customHeight="1" x14ac:dyDescent="0.25">
      <c r="A177" s="182" t="s">
        <v>818</v>
      </c>
      <c r="B177" s="166"/>
      <c r="C177" s="170" t="s">
        <v>648</v>
      </c>
      <c r="D177" s="177">
        <v>0.24399999999999999</v>
      </c>
      <c r="E177" s="178">
        <v>1.2999999999999999E-2</v>
      </c>
      <c r="F177" s="179">
        <v>3.0000000000000001E-3</v>
      </c>
      <c r="G177" s="183">
        <v>0.25</v>
      </c>
      <c r="H177" s="184"/>
      <c r="I177" s="191"/>
      <c r="J177" s="176"/>
    </row>
    <row r="178" spans="1:10" ht="27.75" customHeight="1" x14ac:dyDescent="0.25">
      <c r="A178" s="182" t="s">
        <v>819</v>
      </c>
      <c r="B178" s="166"/>
      <c r="C178" s="170" t="s">
        <v>648</v>
      </c>
      <c r="D178" s="177">
        <v>0.24399999999999999</v>
      </c>
      <c r="E178" s="178">
        <v>1.2999999999999999E-2</v>
      </c>
      <c r="F178" s="179">
        <v>3.0000000000000001E-3</v>
      </c>
      <c r="G178" s="183">
        <v>0.26</v>
      </c>
      <c r="H178" s="184"/>
      <c r="I178" s="191"/>
      <c r="J178" s="176"/>
    </row>
    <row r="179" spans="1:10" ht="27.75" customHeight="1" x14ac:dyDescent="0.25">
      <c r="A179" s="182" t="s">
        <v>820</v>
      </c>
      <c r="B179" s="166"/>
      <c r="C179" s="170" t="s">
        <v>648</v>
      </c>
      <c r="D179" s="177">
        <v>0.24399999999999999</v>
      </c>
      <c r="E179" s="178">
        <v>1.2999999999999999E-2</v>
      </c>
      <c r="F179" s="179">
        <v>3.0000000000000001E-3</v>
      </c>
      <c r="G179" s="183">
        <v>0.26</v>
      </c>
      <c r="H179" s="184"/>
      <c r="I179" s="191"/>
      <c r="J179" s="176"/>
    </row>
    <row r="180" spans="1:10" ht="27.75" customHeight="1" x14ac:dyDescent="0.25">
      <c r="A180" s="182" t="s">
        <v>821</v>
      </c>
      <c r="B180" s="166"/>
      <c r="C180" s="170" t="s">
        <v>648</v>
      </c>
      <c r="D180" s="177">
        <v>0.24399999999999999</v>
      </c>
      <c r="E180" s="178">
        <v>1.2999999999999999E-2</v>
      </c>
      <c r="F180" s="179">
        <v>3.0000000000000001E-3</v>
      </c>
      <c r="G180" s="183">
        <v>0.26</v>
      </c>
      <c r="H180" s="184"/>
      <c r="I180" s="191"/>
      <c r="J180" s="176"/>
    </row>
    <row r="181" spans="1:10" ht="27.75" customHeight="1" x14ac:dyDescent="0.25">
      <c r="A181" s="182" t="s">
        <v>638</v>
      </c>
      <c r="B181" s="166"/>
      <c r="C181" s="171" t="s">
        <v>589</v>
      </c>
      <c r="D181" s="177">
        <v>0.24399999999999999</v>
      </c>
      <c r="E181" s="178">
        <v>1.2999999999999999E-2</v>
      </c>
      <c r="F181" s="179">
        <v>3.0000000000000001E-3</v>
      </c>
      <c r="G181" s="184"/>
      <c r="H181" s="184"/>
      <c r="I181" s="191"/>
      <c r="J181" s="176"/>
    </row>
    <row r="182" spans="1:10" ht="27.75" customHeight="1" x14ac:dyDescent="0.25">
      <c r="A182" s="182" t="s">
        <v>746</v>
      </c>
      <c r="B182" s="166"/>
      <c r="C182" s="186">
        <v>0</v>
      </c>
      <c r="D182" s="177">
        <v>0.19700000000000001</v>
      </c>
      <c r="E182" s="178">
        <v>1.0999999999999999E-2</v>
      </c>
      <c r="F182" s="179">
        <v>2E-3</v>
      </c>
      <c r="G182" s="183">
        <v>1.1399999999999999</v>
      </c>
      <c r="H182" s="183">
        <v>0.17</v>
      </c>
      <c r="I182" s="192">
        <v>0.17</v>
      </c>
      <c r="J182" s="175">
        <v>1.4E-2</v>
      </c>
    </row>
    <row r="183" spans="1:10" ht="27.75" customHeight="1" x14ac:dyDescent="0.25">
      <c r="A183" s="182" t="s">
        <v>747</v>
      </c>
      <c r="B183" s="166"/>
      <c r="C183" s="186">
        <v>0</v>
      </c>
      <c r="D183" s="177">
        <v>0.19700000000000001</v>
      </c>
      <c r="E183" s="178">
        <v>1.0999999999999999E-2</v>
      </c>
      <c r="F183" s="179">
        <v>2E-3</v>
      </c>
      <c r="G183" s="183">
        <v>1.1399999999999999</v>
      </c>
      <c r="H183" s="183">
        <v>0.17</v>
      </c>
      <c r="I183" s="192">
        <v>0.17</v>
      </c>
      <c r="J183" s="175">
        <v>1.4E-2</v>
      </c>
    </row>
    <row r="184" spans="1:10" ht="27.75" customHeight="1" x14ac:dyDescent="0.25">
      <c r="A184" s="182" t="s">
        <v>748</v>
      </c>
      <c r="B184" s="166"/>
      <c r="C184" s="186">
        <v>0</v>
      </c>
      <c r="D184" s="177">
        <v>0.19700000000000001</v>
      </c>
      <c r="E184" s="178">
        <v>1.0999999999999999E-2</v>
      </c>
      <c r="F184" s="179">
        <v>2E-3</v>
      </c>
      <c r="G184" s="183">
        <v>1.1499999999999999</v>
      </c>
      <c r="H184" s="183">
        <v>0.17</v>
      </c>
      <c r="I184" s="192">
        <v>0.17</v>
      </c>
      <c r="J184" s="175">
        <v>1.4E-2</v>
      </c>
    </row>
    <row r="185" spans="1:10" ht="27.75" customHeight="1" x14ac:dyDescent="0.25">
      <c r="A185" s="182" t="s">
        <v>749</v>
      </c>
      <c r="B185" s="166"/>
      <c r="C185" s="186">
        <v>0</v>
      </c>
      <c r="D185" s="177">
        <v>0.19700000000000001</v>
      </c>
      <c r="E185" s="178">
        <v>1.0999999999999999E-2</v>
      </c>
      <c r="F185" s="179">
        <v>2E-3</v>
      </c>
      <c r="G185" s="183">
        <v>1.1599999999999999</v>
      </c>
      <c r="H185" s="183">
        <v>0.17</v>
      </c>
      <c r="I185" s="192">
        <v>0.17</v>
      </c>
      <c r="J185" s="175">
        <v>1.4E-2</v>
      </c>
    </row>
    <row r="186" spans="1:10" ht="27.75" customHeight="1" x14ac:dyDescent="0.25">
      <c r="A186" s="182" t="s">
        <v>750</v>
      </c>
      <c r="B186" s="166"/>
      <c r="C186" s="186">
        <v>0</v>
      </c>
      <c r="D186" s="177">
        <v>0.19700000000000001</v>
      </c>
      <c r="E186" s="178">
        <v>1.0999999999999999E-2</v>
      </c>
      <c r="F186" s="179">
        <v>2E-3</v>
      </c>
      <c r="G186" s="183">
        <v>1.19</v>
      </c>
      <c r="H186" s="183">
        <v>0.17</v>
      </c>
      <c r="I186" s="192">
        <v>0.17</v>
      </c>
      <c r="J186" s="175">
        <v>1.4E-2</v>
      </c>
    </row>
    <row r="187" spans="1:10" ht="27.75" customHeight="1" x14ac:dyDescent="0.25">
      <c r="A187" s="182" t="s">
        <v>751</v>
      </c>
      <c r="B187" s="166"/>
      <c r="C187" s="186">
        <v>0</v>
      </c>
      <c r="D187" s="177">
        <v>0.191</v>
      </c>
      <c r="E187" s="178">
        <v>0.01</v>
      </c>
      <c r="F187" s="179">
        <v>1E-3</v>
      </c>
      <c r="G187" s="183">
        <v>1.3</v>
      </c>
      <c r="H187" s="183">
        <v>0.28999999999999998</v>
      </c>
      <c r="I187" s="192">
        <v>0.28999999999999998</v>
      </c>
      <c r="J187" s="175">
        <v>1.2999999999999999E-2</v>
      </c>
    </row>
    <row r="188" spans="1:10" ht="27.75" customHeight="1" x14ac:dyDescent="0.25">
      <c r="A188" s="182" t="s">
        <v>752</v>
      </c>
      <c r="B188" s="166"/>
      <c r="C188" s="186">
        <v>0</v>
      </c>
      <c r="D188" s="177">
        <v>0.191</v>
      </c>
      <c r="E188" s="178">
        <v>0.01</v>
      </c>
      <c r="F188" s="179">
        <v>1E-3</v>
      </c>
      <c r="G188" s="183">
        <v>1.31</v>
      </c>
      <c r="H188" s="183">
        <v>0.28999999999999998</v>
      </c>
      <c r="I188" s="192">
        <v>0.28999999999999998</v>
      </c>
      <c r="J188" s="175">
        <v>1.2999999999999999E-2</v>
      </c>
    </row>
    <row r="189" spans="1:10" ht="27.75" customHeight="1" x14ac:dyDescent="0.25">
      <c r="A189" s="182" t="s">
        <v>753</v>
      </c>
      <c r="B189" s="166"/>
      <c r="C189" s="186">
        <v>0</v>
      </c>
      <c r="D189" s="177">
        <v>0.191</v>
      </c>
      <c r="E189" s="178">
        <v>0.01</v>
      </c>
      <c r="F189" s="179">
        <v>1E-3</v>
      </c>
      <c r="G189" s="183">
        <v>1.31</v>
      </c>
      <c r="H189" s="183">
        <v>0.28999999999999998</v>
      </c>
      <c r="I189" s="192">
        <v>0.28999999999999998</v>
      </c>
      <c r="J189" s="175">
        <v>1.2999999999999999E-2</v>
      </c>
    </row>
    <row r="190" spans="1:10" ht="27.75" customHeight="1" x14ac:dyDescent="0.25">
      <c r="A190" s="182" t="s">
        <v>754</v>
      </c>
      <c r="B190" s="166"/>
      <c r="C190" s="186">
        <v>0</v>
      </c>
      <c r="D190" s="177">
        <v>0.191</v>
      </c>
      <c r="E190" s="178">
        <v>0.01</v>
      </c>
      <c r="F190" s="179">
        <v>1E-3</v>
      </c>
      <c r="G190" s="183">
        <v>1.33</v>
      </c>
      <c r="H190" s="183">
        <v>0.28999999999999998</v>
      </c>
      <c r="I190" s="192">
        <v>0.28999999999999998</v>
      </c>
      <c r="J190" s="175">
        <v>1.2999999999999999E-2</v>
      </c>
    </row>
    <row r="191" spans="1:10" ht="27.75" customHeight="1" x14ac:dyDescent="0.25">
      <c r="A191" s="182" t="s">
        <v>755</v>
      </c>
      <c r="B191" s="166"/>
      <c r="C191" s="186">
        <v>0</v>
      </c>
      <c r="D191" s="177">
        <v>0.191</v>
      </c>
      <c r="E191" s="178">
        <v>0.01</v>
      </c>
      <c r="F191" s="179">
        <v>1E-3</v>
      </c>
      <c r="G191" s="183">
        <v>1.37</v>
      </c>
      <c r="H191" s="183">
        <v>0.28999999999999998</v>
      </c>
      <c r="I191" s="192">
        <v>0.28999999999999998</v>
      </c>
      <c r="J191" s="175">
        <v>1.2999999999999999E-2</v>
      </c>
    </row>
    <row r="192" spans="1:10" ht="27.75" customHeight="1" x14ac:dyDescent="0.25">
      <c r="A192" s="182" t="s">
        <v>756</v>
      </c>
      <c r="B192" s="166"/>
      <c r="C192" s="186">
        <v>0</v>
      </c>
      <c r="D192" s="177">
        <v>0.157</v>
      </c>
      <c r="E192" s="178">
        <v>8.0000000000000002E-3</v>
      </c>
      <c r="F192" s="179">
        <v>1E-3</v>
      </c>
      <c r="G192" s="183">
        <v>16</v>
      </c>
      <c r="H192" s="183">
        <v>0.33</v>
      </c>
      <c r="I192" s="192">
        <v>0.33</v>
      </c>
      <c r="J192" s="175">
        <v>1.0999999999999999E-2</v>
      </c>
    </row>
    <row r="193" spans="1:10" ht="27.75" customHeight="1" x14ac:dyDescent="0.25">
      <c r="A193" s="182" t="s">
        <v>757</v>
      </c>
      <c r="B193" s="166"/>
      <c r="C193" s="186">
        <v>0</v>
      </c>
      <c r="D193" s="177">
        <v>0.157</v>
      </c>
      <c r="E193" s="178">
        <v>8.0000000000000002E-3</v>
      </c>
      <c r="F193" s="179">
        <v>1E-3</v>
      </c>
      <c r="G193" s="183">
        <v>16.079999999999998</v>
      </c>
      <c r="H193" s="183">
        <v>0.33</v>
      </c>
      <c r="I193" s="192">
        <v>0.33</v>
      </c>
      <c r="J193" s="175">
        <v>1.0999999999999999E-2</v>
      </c>
    </row>
    <row r="194" spans="1:10" ht="27.75" customHeight="1" x14ac:dyDescent="0.25">
      <c r="A194" s="182" t="s">
        <v>758</v>
      </c>
      <c r="B194" s="166"/>
      <c r="C194" s="186">
        <v>0</v>
      </c>
      <c r="D194" s="177">
        <v>0.157</v>
      </c>
      <c r="E194" s="178">
        <v>8.0000000000000002E-3</v>
      </c>
      <c r="F194" s="179">
        <v>1E-3</v>
      </c>
      <c r="G194" s="183">
        <v>16.190000000000001</v>
      </c>
      <c r="H194" s="183">
        <v>0.33</v>
      </c>
      <c r="I194" s="192">
        <v>0.33</v>
      </c>
      <c r="J194" s="175">
        <v>1.0999999999999999E-2</v>
      </c>
    </row>
    <row r="195" spans="1:10" ht="27.75" customHeight="1" x14ac:dyDescent="0.25">
      <c r="A195" s="182" t="s">
        <v>759</v>
      </c>
      <c r="B195" s="166"/>
      <c r="C195" s="186">
        <v>0</v>
      </c>
      <c r="D195" s="177">
        <v>0.157</v>
      </c>
      <c r="E195" s="178">
        <v>8.0000000000000002E-3</v>
      </c>
      <c r="F195" s="179">
        <v>1E-3</v>
      </c>
      <c r="G195" s="183">
        <v>16.32</v>
      </c>
      <c r="H195" s="183">
        <v>0.33</v>
      </c>
      <c r="I195" s="192">
        <v>0.33</v>
      </c>
      <c r="J195" s="175">
        <v>1.0999999999999999E-2</v>
      </c>
    </row>
    <row r="196" spans="1:10" ht="27.75" customHeight="1" x14ac:dyDescent="0.25">
      <c r="A196" s="182" t="s">
        <v>760</v>
      </c>
      <c r="B196" s="166"/>
      <c r="C196" s="186">
        <v>0</v>
      </c>
      <c r="D196" s="177">
        <v>0.157</v>
      </c>
      <c r="E196" s="178">
        <v>8.0000000000000002E-3</v>
      </c>
      <c r="F196" s="179">
        <v>1E-3</v>
      </c>
      <c r="G196" s="183">
        <v>16.84</v>
      </c>
      <c r="H196" s="183">
        <v>0.33</v>
      </c>
      <c r="I196" s="192">
        <v>0.33</v>
      </c>
      <c r="J196" s="175">
        <v>1.0999999999999999E-2</v>
      </c>
    </row>
    <row r="197" spans="1:10" ht="27.75" customHeight="1" x14ac:dyDescent="0.25">
      <c r="A197" s="182" t="s">
        <v>639</v>
      </c>
      <c r="B197" s="166"/>
      <c r="C197" s="173" t="s">
        <v>664</v>
      </c>
      <c r="D197" s="180">
        <v>0.98899999999999999</v>
      </c>
      <c r="E197" s="181">
        <v>0.155</v>
      </c>
      <c r="F197" s="179">
        <v>0.11899999999999999</v>
      </c>
      <c r="G197" s="184"/>
      <c r="H197" s="184"/>
      <c r="I197" s="191"/>
      <c r="J197" s="176"/>
    </row>
    <row r="198" spans="1:10" ht="27.75" customHeight="1" x14ac:dyDescent="0.25">
      <c r="A198" s="182" t="s">
        <v>640</v>
      </c>
      <c r="B198" s="166"/>
      <c r="C198" s="186">
        <v>0</v>
      </c>
      <c r="D198" s="177">
        <v>-0.26800000000000002</v>
      </c>
      <c r="E198" s="178">
        <v>-1.4999999999999999E-2</v>
      </c>
      <c r="F198" s="179">
        <v>-4.0000000000000001E-3</v>
      </c>
      <c r="G198" s="183">
        <v>0</v>
      </c>
      <c r="H198" s="184"/>
      <c r="I198" s="191"/>
      <c r="J198" s="176"/>
    </row>
    <row r="199" spans="1:10" ht="27.75" customHeight="1" x14ac:dyDescent="0.25">
      <c r="A199" s="182" t="s">
        <v>641</v>
      </c>
      <c r="B199" s="187"/>
      <c r="C199" s="186">
        <v>0</v>
      </c>
      <c r="D199" s="177">
        <v>-0.253</v>
      </c>
      <c r="E199" s="178">
        <v>-1.4E-2</v>
      </c>
      <c r="F199" s="179">
        <v>-3.0000000000000001E-3</v>
      </c>
      <c r="G199" s="183">
        <v>0</v>
      </c>
      <c r="H199" s="184"/>
      <c r="I199" s="191"/>
      <c r="J199" s="176"/>
    </row>
    <row r="200" spans="1:10" ht="27.75" customHeight="1" x14ac:dyDescent="0.25">
      <c r="A200" s="182" t="s">
        <v>642</v>
      </c>
      <c r="B200" s="166"/>
      <c r="C200" s="186">
        <v>0</v>
      </c>
      <c r="D200" s="177">
        <v>-0.26800000000000002</v>
      </c>
      <c r="E200" s="178">
        <v>-1.4999999999999999E-2</v>
      </c>
      <c r="F200" s="179">
        <v>-4.0000000000000001E-3</v>
      </c>
      <c r="G200" s="183">
        <v>0</v>
      </c>
      <c r="H200" s="184"/>
      <c r="I200" s="191"/>
      <c r="J200" s="175">
        <v>1.7000000000000001E-2</v>
      </c>
    </row>
    <row r="201" spans="1:10" ht="27.75" customHeight="1" x14ac:dyDescent="0.25">
      <c r="A201" s="182" t="s">
        <v>643</v>
      </c>
      <c r="B201" s="166"/>
      <c r="C201" s="186">
        <v>0</v>
      </c>
      <c r="D201" s="177">
        <v>-0.253</v>
      </c>
      <c r="E201" s="178">
        <v>-1.4E-2</v>
      </c>
      <c r="F201" s="179">
        <v>-3.0000000000000001E-3</v>
      </c>
      <c r="G201" s="183">
        <v>0</v>
      </c>
      <c r="H201" s="184"/>
      <c r="I201" s="191"/>
      <c r="J201" s="175">
        <v>1.6E-2</v>
      </c>
    </row>
    <row r="202" spans="1:10" ht="27.75" customHeight="1" x14ac:dyDescent="0.25">
      <c r="A202" s="182" t="s">
        <v>644</v>
      </c>
      <c r="B202" s="166"/>
      <c r="C202" s="186">
        <v>0</v>
      </c>
      <c r="D202" s="177">
        <v>-0.23499999999999999</v>
      </c>
      <c r="E202" s="178">
        <v>-1.2999999999999999E-2</v>
      </c>
      <c r="F202" s="179">
        <v>-1E-3</v>
      </c>
      <c r="G202" s="183">
        <v>1.55</v>
      </c>
      <c r="H202" s="184"/>
      <c r="I202" s="191"/>
      <c r="J202" s="175">
        <v>1.7999999999999999E-2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B1:D1"/>
    <mergeCell ref="F1:H1"/>
    <mergeCell ref="A2:J2"/>
    <mergeCell ref="F4:J4"/>
    <mergeCell ref="F5:G5"/>
    <mergeCell ref="F11:G11"/>
    <mergeCell ref="H11:J11"/>
    <mergeCell ref="A4:D4"/>
    <mergeCell ref="F6:G6"/>
    <mergeCell ref="F7:G7"/>
    <mergeCell ref="F8:G8"/>
    <mergeCell ref="F9:G9"/>
    <mergeCell ref="F10:G10"/>
    <mergeCell ref="B10:D10"/>
    <mergeCell ref="B8:D8"/>
    <mergeCell ref="H10:J10"/>
  </mergeCells>
  <phoneticPr fontId="13" type="noConversion"/>
  <conditionalFormatting sqref="U13:AC202">
    <cfRule type="containsText" dxfId="9" priority="1" operator="containsText" text="FALSE">
      <formula>NOT(ISERROR(SEARCH("FALSE",U13)))</formula>
    </cfRule>
  </conditionalFormatting>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8" scale="65"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X61"/>
  <sheetViews>
    <sheetView tabSelected="1" topLeftCell="A7" zoomScale="80" zoomScaleNormal="80" zoomScaleSheetLayoutView="100" workbookViewId="0">
      <selection activeCell="M20" sqref="M20"/>
    </sheetView>
  </sheetViews>
  <sheetFormatPr defaultRowHeight="12.5" x14ac:dyDescent="0.25"/>
  <cols>
    <col min="1" max="6" width="24" customWidth="1"/>
    <col min="7" max="7" width="21.7265625" customWidth="1"/>
    <col min="8" max="8" width="46.1796875" customWidth="1"/>
    <col min="9" max="9" width="46.1796875" style="44" customWidth="1"/>
    <col min="10" max="128" width="8.7265625" style="44"/>
  </cols>
  <sheetData>
    <row r="1" spans="1:9" ht="27.75" customHeight="1" x14ac:dyDescent="0.25">
      <c r="A1" s="132" t="s">
        <v>23</v>
      </c>
    </row>
    <row r="2" spans="1:9" ht="44.25" customHeight="1" x14ac:dyDescent="0.25">
      <c r="A2" s="256" t="s">
        <v>574</v>
      </c>
      <c r="B2" s="256"/>
      <c r="C2" s="256"/>
      <c r="D2" s="256"/>
      <c r="E2" s="256"/>
    </row>
    <row r="3" spans="1:9" ht="47.25" customHeight="1" x14ac:dyDescent="0.25">
      <c r="A3" s="213" t="str">
        <f>Overview!B4&amp;" -  Illustrative LLFs Effective between "&amp;Overview!D4&amp;" and "&amp;Overview!E4&amp;""</f>
        <v>Stark Infra-Electricity Ltd - GSP C -  Illustrative LLFs Effective between 01/04/2025 and 31/03/2026</v>
      </c>
      <c r="B3" s="213"/>
      <c r="C3" s="213"/>
      <c r="D3" s="213"/>
      <c r="E3" s="213"/>
      <c r="F3" s="247"/>
      <c r="G3" s="248"/>
    </row>
    <row r="4" spans="1:9" ht="19.5" customHeight="1" x14ac:dyDescent="0.25">
      <c r="A4" s="250" t="s">
        <v>16</v>
      </c>
      <c r="B4" s="250"/>
      <c r="C4" s="18" t="s">
        <v>8</v>
      </c>
      <c r="D4" s="18" t="s">
        <v>9</v>
      </c>
      <c r="E4" s="18" t="s">
        <v>10</v>
      </c>
      <c r="F4" s="18" t="s">
        <v>11</v>
      </c>
      <c r="G4" s="18" t="s">
        <v>560</v>
      </c>
      <c r="H4" s="44"/>
    </row>
    <row r="5" spans="1:9" ht="19.5" customHeight="1" x14ac:dyDescent="0.25">
      <c r="A5" s="250"/>
      <c r="B5" s="250"/>
      <c r="C5" s="18" t="s">
        <v>561</v>
      </c>
      <c r="D5" s="18" t="s">
        <v>562</v>
      </c>
      <c r="E5" s="18" t="s">
        <v>563</v>
      </c>
      <c r="F5" s="18" t="s">
        <v>564</v>
      </c>
      <c r="G5" s="18" t="s">
        <v>565</v>
      </c>
      <c r="H5" s="44"/>
    </row>
    <row r="6" spans="1:9" ht="45" customHeight="1" x14ac:dyDescent="0.25">
      <c r="A6" s="257" t="s">
        <v>566</v>
      </c>
      <c r="B6" s="257"/>
      <c r="C6" s="136" t="s">
        <v>761</v>
      </c>
      <c r="D6" s="153"/>
      <c r="E6" s="134" t="s">
        <v>762</v>
      </c>
      <c r="F6" s="153"/>
      <c r="G6" s="153"/>
      <c r="H6" s="44"/>
    </row>
    <row r="7" spans="1:9" ht="45" customHeight="1" x14ac:dyDescent="0.25">
      <c r="A7" s="257" t="s">
        <v>567</v>
      </c>
      <c r="B7" s="257"/>
      <c r="C7" s="153"/>
      <c r="D7" s="136" t="s">
        <v>763</v>
      </c>
      <c r="E7" s="153"/>
      <c r="F7" s="153"/>
      <c r="G7" s="153"/>
      <c r="H7" s="44"/>
    </row>
    <row r="8" spans="1:9" ht="45" customHeight="1" x14ac:dyDescent="0.25">
      <c r="A8" s="257" t="s">
        <v>568</v>
      </c>
      <c r="B8" s="257"/>
      <c r="C8" s="153"/>
      <c r="D8" s="153"/>
      <c r="E8" s="136" t="s">
        <v>763</v>
      </c>
      <c r="F8" s="153"/>
      <c r="G8" s="153"/>
      <c r="H8" s="44"/>
    </row>
    <row r="9" spans="1:9" ht="43.5" customHeight="1" x14ac:dyDescent="0.25">
      <c r="A9" s="257" t="s">
        <v>569</v>
      </c>
      <c r="B9" s="257"/>
      <c r="C9" s="153"/>
      <c r="D9" s="153"/>
      <c r="E9" s="153"/>
      <c r="F9" s="194" t="s">
        <v>764</v>
      </c>
      <c r="G9" s="134" t="s">
        <v>570</v>
      </c>
      <c r="H9" s="44"/>
    </row>
    <row r="10" spans="1:9" ht="12.75" customHeight="1" x14ac:dyDescent="0.25">
      <c r="A10" s="258" t="s">
        <v>17</v>
      </c>
      <c r="B10" s="258"/>
      <c r="C10" s="253" t="s">
        <v>559</v>
      </c>
      <c r="D10" s="254"/>
      <c r="E10" s="254"/>
      <c r="F10" s="254"/>
      <c r="G10" s="255"/>
      <c r="H10" s="44"/>
    </row>
    <row r="11" spans="1:9" ht="13" x14ac:dyDescent="0.25">
      <c r="A11" s="145"/>
      <c r="B11" s="146"/>
      <c r="C11" s="146"/>
      <c r="D11" s="146"/>
      <c r="E11" s="146"/>
      <c r="F11" s="146"/>
      <c r="G11" s="147"/>
      <c r="H11" s="44"/>
    </row>
    <row r="12" spans="1:9" ht="22.5" customHeight="1" x14ac:dyDescent="0.25">
      <c r="A12" s="250" t="s">
        <v>322</v>
      </c>
      <c r="B12" s="250"/>
      <c r="C12" s="250"/>
      <c r="D12" s="250"/>
      <c r="E12" s="250"/>
      <c r="F12" s="250"/>
      <c r="G12" s="250"/>
      <c r="H12" s="250"/>
    </row>
    <row r="13" spans="1:9" ht="22.5" customHeight="1" x14ac:dyDescent="0.25">
      <c r="A13" s="250" t="s">
        <v>7</v>
      </c>
      <c r="B13" s="250"/>
      <c r="C13" s="250"/>
      <c r="D13" s="250"/>
      <c r="E13" s="250"/>
      <c r="F13" s="250"/>
      <c r="G13" s="250"/>
      <c r="H13" s="250"/>
    </row>
    <row r="14" spans="1:9" ht="33" customHeight="1" x14ac:dyDescent="0.25">
      <c r="A14" s="250" t="s">
        <v>323</v>
      </c>
      <c r="B14" s="250"/>
      <c r="C14" s="135" t="s">
        <v>8</v>
      </c>
      <c r="D14" s="135" t="s">
        <v>9</v>
      </c>
      <c r="E14" s="135" t="s">
        <v>10</v>
      </c>
      <c r="F14" s="135" t="s">
        <v>11</v>
      </c>
      <c r="G14" s="135" t="s">
        <v>560</v>
      </c>
      <c r="H14" s="135" t="s">
        <v>12</v>
      </c>
    </row>
    <row r="15" spans="1:9" ht="125" x14ac:dyDescent="0.25">
      <c r="A15" s="225" t="s">
        <v>324</v>
      </c>
      <c r="B15" s="225"/>
      <c r="C15" s="148"/>
      <c r="D15" s="148"/>
      <c r="E15" s="148"/>
      <c r="F15" s="148"/>
      <c r="G15" s="148"/>
      <c r="H15" s="197" t="s">
        <v>855</v>
      </c>
      <c r="I15" s="163"/>
    </row>
    <row r="16" spans="1:9" ht="42" customHeight="1" x14ac:dyDescent="0.25">
      <c r="A16" s="252" t="s">
        <v>325</v>
      </c>
      <c r="B16" s="252"/>
      <c r="C16" s="148"/>
      <c r="D16" s="148"/>
      <c r="E16" s="148"/>
      <c r="F16" s="148"/>
      <c r="G16" s="148"/>
      <c r="H16" s="197" t="s">
        <v>856</v>
      </c>
      <c r="I16" s="164"/>
    </row>
    <row r="17" spans="1:9" ht="40.5" customHeight="1" x14ac:dyDescent="0.25">
      <c r="A17" s="252" t="s">
        <v>326</v>
      </c>
      <c r="B17" s="252"/>
      <c r="C17" s="148"/>
      <c r="D17" s="148"/>
      <c r="E17" s="148"/>
      <c r="F17" s="148"/>
      <c r="G17" s="148"/>
      <c r="H17" s="197" t="s">
        <v>857</v>
      </c>
      <c r="I17" s="165"/>
    </row>
    <row r="18" spans="1:9" ht="22.5" customHeight="1" x14ac:dyDescent="0.25">
      <c r="A18" s="252" t="s">
        <v>327</v>
      </c>
      <c r="B18" s="252"/>
      <c r="C18" s="148"/>
      <c r="D18" s="148"/>
      <c r="E18" s="148"/>
      <c r="F18" s="148"/>
      <c r="G18" s="148"/>
      <c r="H18" s="152"/>
    </row>
    <row r="19" spans="1:9" ht="22.5" customHeight="1" x14ac:dyDescent="0.25">
      <c r="A19" s="252" t="s">
        <v>328</v>
      </c>
      <c r="B19" s="252"/>
      <c r="C19" s="148"/>
      <c r="D19" s="148"/>
      <c r="E19" s="148"/>
      <c r="F19" s="148"/>
      <c r="G19" s="148"/>
      <c r="H19" s="149"/>
    </row>
    <row r="20" spans="1:9" ht="22.5" customHeight="1" x14ac:dyDescent="0.25">
      <c r="A20" s="252" t="s">
        <v>329</v>
      </c>
      <c r="B20" s="252"/>
      <c r="C20" s="148"/>
      <c r="D20" s="148"/>
      <c r="E20" s="148"/>
      <c r="F20" s="148"/>
      <c r="G20" s="148"/>
      <c r="H20" s="149"/>
    </row>
    <row r="21" spans="1:9" ht="22.5" customHeight="1" x14ac:dyDescent="0.25">
      <c r="A21" s="44"/>
      <c r="B21" s="44"/>
      <c r="C21" s="44"/>
      <c r="D21" s="44"/>
      <c r="E21" s="44"/>
      <c r="F21" s="44"/>
      <c r="G21" s="44"/>
      <c r="H21" s="44"/>
    </row>
    <row r="22" spans="1:9" ht="22.5" customHeight="1" x14ac:dyDescent="0.25">
      <c r="A22" s="250" t="s">
        <v>330</v>
      </c>
      <c r="B22" s="250"/>
      <c r="C22" s="250"/>
      <c r="D22" s="250"/>
      <c r="E22" s="250"/>
      <c r="F22" s="250"/>
      <c r="G22" s="250"/>
      <c r="H22" s="250"/>
    </row>
    <row r="23" spans="1:9" ht="13" x14ac:dyDescent="0.25">
      <c r="A23" s="250" t="s">
        <v>14</v>
      </c>
      <c r="B23" s="250"/>
      <c r="C23" s="250"/>
      <c r="D23" s="250"/>
      <c r="E23" s="250"/>
      <c r="F23" s="250"/>
      <c r="G23" s="250"/>
      <c r="H23" s="250"/>
    </row>
    <row r="24" spans="1:9" ht="22.5" customHeight="1" x14ac:dyDescent="0.25">
      <c r="A24" s="18" t="s">
        <v>311</v>
      </c>
      <c r="B24" s="250" t="s">
        <v>13</v>
      </c>
      <c r="C24" s="250"/>
      <c r="D24" s="18" t="s">
        <v>8</v>
      </c>
      <c r="E24" s="18" t="s">
        <v>9</v>
      </c>
      <c r="F24" s="18" t="s">
        <v>10</v>
      </c>
      <c r="G24" s="18" t="s">
        <v>11</v>
      </c>
      <c r="H24" s="18" t="s">
        <v>560</v>
      </c>
    </row>
    <row r="25" spans="1:9" ht="22.5" customHeight="1" x14ac:dyDescent="0.25">
      <c r="A25" s="150"/>
      <c r="B25" s="251"/>
      <c r="C25" s="246"/>
      <c r="D25" s="148"/>
      <c r="E25" s="148"/>
      <c r="F25" s="148"/>
      <c r="G25" s="148"/>
      <c r="H25" s="148"/>
    </row>
    <row r="26" spans="1:9" ht="33" customHeight="1" x14ac:dyDescent="0.25">
      <c r="A26" s="150"/>
      <c r="B26" s="251"/>
      <c r="C26" s="246"/>
      <c r="D26" s="148"/>
      <c r="E26" s="148"/>
      <c r="F26" s="148"/>
      <c r="G26" s="148"/>
      <c r="H26" s="151"/>
    </row>
    <row r="27" spans="1:9" ht="22.5" customHeight="1" x14ac:dyDescent="0.25">
      <c r="A27" s="150"/>
      <c r="B27" s="251"/>
      <c r="C27" s="246"/>
      <c r="D27" s="148"/>
      <c r="E27" s="148"/>
      <c r="F27" s="148"/>
      <c r="G27" s="148"/>
      <c r="H27" s="151"/>
    </row>
    <row r="28" spans="1:9" ht="22.5" customHeight="1" x14ac:dyDescent="0.25">
      <c r="A28" s="150"/>
      <c r="B28" s="251"/>
      <c r="C28" s="246"/>
      <c r="D28" s="148"/>
      <c r="E28" s="148"/>
      <c r="F28" s="148"/>
      <c r="G28" s="148"/>
      <c r="H28" s="151"/>
    </row>
    <row r="29" spans="1:9" ht="22.5" customHeight="1" x14ac:dyDescent="0.25">
      <c r="A29" s="150"/>
      <c r="B29" s="251"/>
      <c r="C29" s="246"/>
      <c r="D29" s="148"/>
      <c r="E29" s="148"/>
      <c r="F29" s="148"/>
      <c r="G29" s="148"/>
      <c r="H29" s="148"/>
    </row>
    <row r="30" spans="1:9" ht="22.5" customHeight="1" x14ac:dyDescent="0.25">
      <c r="A30" s="150"/>
      <c r="B30" s="251"/>
      <c r="C30" s="246"/>
      <c r="D30" s="148"/>
      <c r="E30" s="148"/>
      <c r="F30" s="148"/>
      <c r="G30" s="148"/>
      <c r="H30" s="148"/>
    </row>
    <row r="31" spans="1:9" ht="22.5" customHeight="1" x14ac:dyDescent="0.25">
      <c r="A31" s="44"/>
      <c r="B31" s="44"/>
      <c r="C31" s="44"/>
      <c r="D31" s="44"/>
      <c r="E31" s="44"/>
      <c r="F31" s="44"/>
      <c r="G31" s="44"/>
      <c r="H31" s="44"/>
    </row>
    <row r="32" spans="1:9" ht="13" x14ac:dyDescent="0.25">
      <c r="A32" s="250" t="s">
        <v>330</v>
      </c>
      <c r="B32" s="250"/>
      <c r="C32" s="250"/>
      <c r="D32" s="250"/>
      <c r="E32" s="250"/>
      <c r="F32" s="250"/>
      <c r="G32" s="250"/>
      <c r="H32" s="250"/>
    </row>
    <row r="33" spans="1:8" ht="22.5" customHeight="1" x14ac:dyDescent="0.25">
      <c r="A33" s="250" t="s">
        <v>15</v>
      </c>
      <c r="B33" s="250"/>
      <c r="C33" s="250"/>
      <c r="D33" s="250"/>
      <c r="E33" s="250"/>
      <c r="F33" s="250"/>
      <c r="G33" s="250"/>
      <c r="H33" s="250"/>
    </row>
    <row r="34" spans="1:8" ht="22.5" customHeight="1" x14ac:dyDescent="0.25">
      <c r="A34" s="18" t="s">
        <v>311</v>
      </c>
      <c r="B34" s="250" t="s">
        <v>13</v>
      </c>
      <c r="C34" s="250"/>
      <c r="D34" s="18" t="s">
        <v>8</v>
      </c>
      <c r="E34" s="18" t="s">
        <v>9</v>
      </c>
      <c r="F34" s="18" t="s">
        <v>10</v>
      </c>
      <c r="G34" s="18" t="s">
        <v>11</v>
      </c>
      <c r="H34" s="18" t="s">
        <v>560</v>
      </c>
    </row>
    <row r="35" spans="1:8" ht="33" customHeight="1" x14ac:dyDescent="0.25">
      <c r="A35" s="150"/>
      <c r="B35" s="251"/>
      <c r="C35" s="246"/>
      <c r="D35" s="148"/>
      <c r="E35" s="148"/>
      <c r="F35" s="148"/>
      <c r="G35" s="148"/>
      <c r="H35" s="148"/>
    </row>
    <row r="36" spans="1:8" ht="22.5" customHeight="1" x14ac:dyDescent="0.25">
      <c r="A36" s="150"/>
      <c r="B36" s="251"/>
      <c r="C36" s="246"/>
      <c r="D36" s="148"/>
      <c r="E36" s="148"/>
      <c r="F36" s="148"/>
      <c r="G36" s="148"/>
      <c r="H36" s="148"/>
    </row>
    <row r="37" spans="1:8" ht="22.5" customHeight="1" x14ac:dyDescent="0.25">
      <c r="A37" s="150"/>
      <c r="B37" s="251"/>
      <c r="C37" s="246"/>
      <c r="D37" s="148"/>
      <c r="E37" s="148"/>
      <c r="F37" s="148"/>
      <c r="G37" s="148"/>
      <c r="H37" s="148"/>
    </row>
    <row r="38" spans="1:8" ht="22.5" customHeight="1" x14ac:dyDescent="0.25">
      <c r="A38" s="150"/>
      <c r="B38" s="251"/>
      <c r="C38" s="246"/>
      <c r="D38" s="148"/>
      <c r="E38" s="148"/>
      <c r="F38" s="148"/>
      <c r="G38" s="148"/>
      <c r="H38" s="148"/>
    </row>
    <row r="39" spans="1:8" ht="22.5" customHeight="1" x14ac:dyDescent="0.25">
      <c r="A39" s="150"/>
      <c r="B39" s="251"/>
      <c r="C39" s="246"/>
      <c r="D39" s="148"/>
      <c r="E39" s="148"/>
      <c r="F39" s="148"/>
      <c r="G39" s="148"/>
      <c r="H39" s="148"/>
    </row>
    <row r="40" spans="1:8" ht="22.5" customHeight="1" x14ac:dyDescent="0.25">
      <c r="A40" s="150"/>
      <c r="B40" s="251"/>
      <c r="C40" s="246"/>
      <c r="D40" s="148"/>
      <c r="E40" s="148"/>
      <c r="F40" s="148"/>
      <c r="G40" s="148"/>
      <c r="H40" s="148"/>
    </row>
    <row r="41" spans="1:8" x14ac:dyDescent="0.25">
      <c r="A41" s="150"/>
      <c r="B41" s="251"/>
      <c r="C41" s="246"/>
      <c r="D41" s="148"/>
      <c r="E41" s="148"/>
      <c r="F41" s="148"/>
      <c r="G41" s="148"/>
      <c r="H41" s="148"/>
    </row>
    <row r="42" spans="1:8" x14ac:dyDescent="0.25">
      <c r="A42" s="150"/>
      <c r="B42" s="251"/>
      <c r="C42" s="246"/>
      <c r="D42" s="148"/>
      <c r="E42" s="148"/>
      <c r="F42" s="148"/>
      <c r="G42" s="148"/>
      <c r="H42" s="148"/>
    </row>
    <row r="43" spans="1:8" x14ac:dyDescent="0.25">
      <c r="A43" s="44"/>
      <c r="B43" s="44"/>
      <c r="C43" s="44"/>
      <c r="D43" s="44"/>
      <c r="E43" s="44"/>
      <c r="F43" s="44"/>
      <c r="G43" s="44"/>
      <c r="H43" s="44"/>
    </row>
    <row r="44" spans="1:8" ht="13" x14ac:dyDescent="0.25">
      <c r="A44" s="249" t="s">
        <v>571</v>
      </c>
      <c r="B44" s="250"/>
      <c r="C44" s="250"/>
      <c r="D44" s="250"/>
      <c r="E44" s="250"/>
      <c r="F44" s="250"/>
      <c r="G44" s="250"/>
      <c r="H44" s="250"/>
    </row>
    <row r="45" spans="1:8" ht="13" x14ac:dyDescent="0.25">
      <c r="A45" s="18" t="s">
        <v>572</v>
      </c>
      <c r="B45" s="250" t="s">
        <v>13</v>
      </c>
      <c r="C45" s="250"/>
      <c r="D45" s="18" t="s">
        <v>8</v>
      </c>
      <c r="E45" s="18" t="s">
        <v>9</v>
      </c>
      <c r="F45" s="18" t="s">
        <v>10</v>
      </c>
      <c r="G45" s="18" t="s">
        <v>11</v>
      </c>
      <c r="H45" s="18" t="s">
        <v>560</v>
      </c>
    </row>
    <row r="46" spans="1:8" x14ac:dyDescent="0.25">
      <c r="A46" s="134"/>
      <c r="B46" s="245"/>
      <c r="C46" s="246"/>
      <c r="D46" s="148"/>
      <c r="E46" s="148"/>
      <c r="F46" s="148"/>
      <c r="G46" s="148"/>
      <c r="H46" s="148"/>
    </row>
    <row r="47" spans="1:8" x14ac:dyDescent="0.25">
      <c r="A47" s="134"/>
      <c r="B47" s="245"/>
      <c r="C47" s="246"/>
      <c r="D47" s="148"/>
      <c r="E47" s="148"/>
      <c r="F47" s="148"/>
      <c r="G47" s="148"/>
      <c r="H47" s="148"/>
    </row>
    <row r="48" spans="1:8" x14ac:dyDescent="0.25">
      <c r="A48" s="134"/>
      <c r="B48" s="245"/>
      <c r="C48" s="246"/>
      <c r="D48" s="148"/>
      <c r="E48" s="148"/>
      <c r="F48" s="148"/>
      <c r="G48" s="148"/>
      <c r="H48" s="148"/>
    </row>
    <row r="49" spans="1:8" x14ac:dyDescent="0.25">
      <c r="A49" s="134"/>
      <c r="B49" s="245"/>
      <c r="C49" s="246"/>
      <c r="D49" s="148"/>
      <c r="E49" s="148"/>
      <c r="F49" s="148"/>
      <c r="G49" s="148"/>
      <c r="H49" s="148"/>
    </row>
    <row r="50" spans="1:8" x14ac:dyDescent="0.25">
      <c r="A50" s="134"/>
      <c r="B50" s="245"/>
      <c r="C50" s="246"/>
      <c r="D50" s="148"/>
      <c r="E50" s="148"/>
      <c r="F50" s="148"/>
      <c r="G50" s="148"/>
      <c r="H50" s="148"/>
    </row>
    <row r="51" spans="1:8" x14ac:dyDescent="0.25">
      <c r="A51" s="134"/>
      <c r="B51" s="245"/>
      <c r="C51" s="246"/>
      <c r="D51" s="148"/>
      <c r="E51" s="148"/>
      <c r="F51" s="148"/>
      <c r="G51" s="148"/>
      <c r="H51" s="148"/>
    </row>
    <row r="52" spans="1:8" x14ac:dyDescent="0.25">
      <c r="A52" s="134"/>
      <c r="B52" s="245"/>
      <c r="C52" s="246"/>
      <c r="D52" s="148"/>
      <c r="E52" s="148"/>
      <c r="F52" s="148"/>
      <c r="G52" s="148"/>
      <c r="H52" s="148"/>
    </row>
    <row r="53" spans="1:8" x14ac:dyDescent="0.25">
      <c r="A53" s="134"/>
      <c r="B53" s="245"/>
      <c r="C53" s="246"/>
      <c r="D53" s="148"/>
      <c r="E53" s="148"/>
      <c r="F53" s="148"/>
      <c r="G53" s="148"/>
      <c r="H53" s="148"/>
    </row>
    <row r="54" spans="1:8" x14ac:dyDescent="0.25">
      <c r="A54" s="134"/>
      <c r="B54" s="245"/>
      <c r="C54" s="246"/>
      <c r="D54" s="148"/>
      <c r="E54" s="148"/>
      <c r="F54" s="148"/>
      <c r="G54" s="148"/>
      <c r="H54" s="148"/>
    </row>
    <row r="55" spans="1:8" x14ac:dyDescent="0.25">
      <c r="A55" s="44"/>
      <c r="B55" s="44"/>
      <c r="C55" s="44"/>
      <c r="D55" s="44"/>
      <c r="E55" s="44"/>
      <c r="F55" s="44"/>
      <c r="G55" s="44"/>
      <c r="H55" s="44"/>
    </row>
    <row r="56" spans="1:8" x14ac:dyDescent="0.25">
      <c r="A56" s="44"/>
      <c r="B56" s="44"/>
      <c r="C56" s="44"/>
      <c r="D56" s="44"/>
      <c r="E56" s="44"/>
      <c r="F56" s="44"/>
      <c r="G56" s="44"/>
      <c r="H56" s="44"/>
    </row>
    <row r="57" spans="1:8" x14ac:dyDescent="0.25">
      <c r="A57" s="44"/>
      <c r="B57" s="44"/>
      <c r="C57" s="44"/>
      <c r="D57" s="44"/>
      <c r="E57" s="44"/>
      <c r="F57" s="44"/>
      <c r="G57" s="44"/>
      <c r="H57" s="44"/>
    </row>
    <row r="58" spans="1:8" x14ac:dyDescent="0.25">
      <c r="A58" s="44"/>
      <c r="B58" s="44"/>
      <c r="C58" s="44"/>
      <c r="D58" s="44"/>
      <c r="E58" s="44"/>
      <c r="F58" s="44"/>
      <c r="G58" s="44"/>
      <c r="H58" s="44"/>
    </row>
    <row r="59" spans="1:8" x14ac:dyDescent="0.25">
      <c r="A59" s="44"/>
      <c r="B59" s="44"/>
      <c r="C59" s="44"/>
      <c r="D59" s="44"/>
      <c r="E59" s="44"/>
      <c r="F59" s="44"/>
      <c r="G59" s="44"/>
      <c r="H59" s="44"/>
    </row>
    <row r="60" spans="1:8" x14ac:dyDescent="0.25">
      <c r="A60" s="44"/>
      <c r="B60" s="44"/>
      <c r="C60" s="44"/>
      <c r="D60" s="44"/>
      <c r="E60" s="44"/>
      <c r="F60" s="44"/>
      <c r="G60" s="44"/>
      <c r="H60" s="44"/>
    </row>
    <row r="61" spans="1:8" x14ac:dyDescent="0.25">
      <c r="A61" s="44"/>
      <c r="B61" s="44"/>
      <c r="C61" s="44"/>
      <c r="D61" s="44"/>
      <c r="E61" s="44"/>
      <c r="F61" s="44"/>
      <c r="G61" s="44"/>
      <c r="H61" s="44"/>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49">
    <mergeCell ref="C10:G10"/>
    <mergeCell ref="A2:E2"/>
    <mergeCell ref="A9:B9"/>
    <mergeCell ref="A10:B10"/>
    <mergeCell ref="A4:B5"/>
    <mergeCell ref="A6:B6"/>
    <mergeCell ref="A7:B7"/>
    <mergeCell ref="A8:B8"/>
    <mergeCell ref="A12:H12"/>
    <mergeCell ref="A13:H13"/>
    <mergeCell ref="A14:B14"/>
    <mergeCell ref="A15:B15"/>
    <mergeCell ref="A16:B16"/>
    <mergeCell ref="A17:B17"/>
    <mergeCell ref="A18:B18"/>
    <mergeCell ref="A19:B19"/>
    <mergeCell ref="A20:B20"/>
    <mergeCell ref="A22:H22"/>
    <mergeCell ref="A23:H23"/>
    <mergeCell ref="B24:C24"/>
    <mergeCell ref="B25:C25"/>
    <mergeCell ref="B26:C26"/>
    <mergeCell ref="B27:C27"/>
    <mergeCell ref="B28:C28"/>
    <mergeCell ref="B29:C29"/>
    <mergeCell ref="B30:C30"/>
    <mergeCell ref="A32:H32"/>
    <mergeCell ref="B42:C42"/>
    <mergeCell ref="A33:H33"/>
    <mergeCell ref="B34:C34"/>
    <mergeCell ref="B35:C35"/>
    <mergeCell ref="B36:C36"/>
    <mergeCell ref="B37:C37"/>
    <mergeCell ref="B54:C54"/>
    <mergeCell ref="A3:G3"/>
    <mergeCell ref="B49:C49"/>
    <mergeCell ref="B50:C50"/>
    <mergeCell ref="B51:C51"/>
    <mergeCell ref="B52:C52"/>
    <mergeCell ref="B53:C53"/>
    <mergeCell ref="A44:H44"/>
    <mergeCell ref="B45:C45"/>
    <mergeCell ref="B46:C46"/>
    <mergeCell ref="B47:C47"/>
    <mergeCell ref="B48:C48"/>
    <mergeCell ref="B38:C38"/>
    <mergeCell ref="B39:C39"/>
    <mergeCell ref="B40:C40"/>
    <mergeCell ref="B41:C41"/>
  </mergeCells>
  <phoneticPr fontId="18"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8" scale="63" fitToHeight="0" orientation="portrait" r:id="rId2"/>
  <headerFooter differentFirst="1" scaleWithDoc="0">
    <oddFooter>&amp;C&amp;P of &amp;N</oddFoot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80" zoomScaleNormal="80" zoomScaleSheetLayoutView="100" workbookViewId="0"/>
  </sheetViews>
  <sheetFormatPr defaultColWidth="9.1796875" defaultRowHeight="27.75" customHeight="1" x14ac:dyDescent="0.25"/>
  <cols>
    <col min="1" max="1" width="16" style="1" customWidth="1"/>
    <col min="2" max="2" width="6.26953125" style="1" bestFit="1" customWidth="1"/>
    <col min="3" max="3" width="20.7265625" style="1" customWidth="1"/>
    <col min="4" max="4" width="16.453125" style="2" customWidth="1"/>
    <col min="5" max="5" width="6.26953125" style="2" bestFit="1" customWidth="1"/>
    <col min="6" max="6" width="20.7265625" style="1" customWidth="1"/>
    <col min="7" max="7" width="50.54296875" style="2" customWidth="1"/>
    <col min="8" max="9" width="15.54296875" style="2" customWidth="1"/>
    <col min="10" max="10" width="15.54296875" style="9" customWidth="1"/>
    <col min="11" max="12" width="15.54296875" style="3" customWidth="1"/>
    <col min="13" max="15" width="15.54296875" style="1" customWidth="1"/>
    <col min="16" max="17" width="13.7265625" style="1" customWidth="1"/>
    <col min="18" max="18" width="15.54296875" style="1" customWidth="1"/>
    <col min="19" max="16384" width="9.1796875" style="1"/>
  </cols>
  <sheetData>
    <row r="1" spans="1:15" ht="56.25" customHeight="1" x14ac:dyDescent="0.25">
      <c r="A1" s="11" t="s">
        <v>23</v>
      </c>
      <c r="B1" s="11"/>
      <c r="C1" s="11"/>
      <c r="F1" s="19"/>
      <c r="G1" s="263" t="s">
        <v>352</v>
      </c>
      <c r="H1" s="263"/>
    </row>
    <row r="2" spans="1:15" ht="27.75" customHeight="1" x14ac:dyDescent="0.25">
      <c r="A2" s="259" t="s">
        <v>331</v>
      </c>
      <c r="B2" s="260"/>
      <c r="C2" s="260"/>
      <c r="D2" s="261"/>
      <c r="E2" s="261"/>
      <c r="F2" s="261"/>
      <c r="G2" s="261"/>
      <c r="H2" s="261"/>
      <c r="I2" s="261"/>
      <c r="J2" s="261"/>
      <c r="K2" s="261"/>
      <c r="L2" s="261"/>
      <c r="M2" s="261"/>
      <c r="N2" s="261"/>
      <c r="O2" s="262"/>
    </row>
    <row r="3" spans="1:15" ht="17.25" customHeight="1" x14ac:dyDescent="0.25">
      <c r="A3" s="11"/>
      <c r="B3" s="11"/>
      <c r="C3" s="11"/>
      <c r="F3" s="19"/>
    </row>
    <row r="4" spans="1:15" s="10" customFormat="1" ht="25.5" customHeight="1" x14ac:dyDescent="0.25">
      <c r="A4" s="212" t="str">
        <f>Overview!B4&amp; " - Effective between "&amp;Overview!D4&amp;" and "&amp;Overview!E4&amp;" - "&amp;Overview!F4&amp;" new designated EHV charges"</f>
        <v>Stark Infra-Electricity Ltd - GSP C - Effective between 01/04/2025 and 31/03/2026 - Draft new designated EHV charges</v>
      </c>
      <c r="B4" s="213"/>
      <c r="C4" s="213"/>
      <c r="D4" s="213"/>
      <c r="E4" s="213"/>
      <c r="F4" s="213"/>
      <c r="G4" s="213"/>
      <c r="H4" s="213"/>
      <c r="I4" s="213"/>
      <c r="J4" s="213"/>
      <c r="K4" s="213"/>
      <c r="L4" s="213"/>
      <c r="M4" s="213"/>
      <c r="N4" s="213"/>
      <c r="O4" s="214"/>
    </row>
    <row r="5" spans="1:15" ht="69.75" customHeight="1" x14ac:dyDescent="0.25">
      <c r="A5" s="23" t="s">
        <v>354</v>
      </c>
      <c r="B5" s="23" t="s">
        <v>311</v>
      </c>
      <c r="C5" s="23" t="s">
        <v>312</v>
      </c>
      <c r="D5" s="23" t="s">
        <v>355</v>
      </c>
      <c r="E5" s="23" t="s">
        <v>311</v>
      </c>
      <c r="F5" s="23" t="s">
        <v>313</v>
      </c>
      <c r="G5" s="69" t="s">
        <v>54</v>
      </c>
      <c r="H5" s="69" t="str">
        <f>'Annex 2 EHV charges'!H10</f>
        <v>Import
Super Red
unit charge
(p/kWh)</v>
      </c>
      <c r="I5" s="69" t="str">
        <f>'Annex 2 EHV charges'!I10</f>
        <v>Import
fixed charge
(p/day)</v>
      </c>
      <c r="J5" s="69" t="str">
        <f>'Annex 2 EHV charges'!J10</f>
        <v>Import
capacity charge
(p/kVA/day)</v>
      </c>
      <c r="K5" s="69" t="str">
        <f>'Annex 2 EHV charges'!K10</f>
        <v>Import
exceeded capacity charge
(p/kVA/day)</v>
      </c>
      <c r="L5" s="69" t="str">
        <f>'Annex 2 EHV charges'!L10</f>
        <v>Export
Super Red
unit charge
(p/kWh)</v>
      </c>
      <c r="M5" s="69" t="str">
        <f>'Annex 2 EHV charges'!M10</f>
        <v>Export
fixed charge
(p/day)</v>
      </c>
      <c r="N5" s="69" t="str">
        <f>'Annex 2 EHV charges'!N10</f>
        <v>Export
capacity charge
(p/kVA/day)</v>
      </c>
      <c r="O5" s="69" t="str">
        <f>'Annex 2 EHV charges'!O10</f>
        <v>Export
exceeded capacity charge
(p/kVA/day)</v>
      </c>
    </row>
    <row r="6" spans="1:15" ht="22.5" customHeight="1" x14ac:dyDescent="0.25">
      <c r="A6" s="41" t="s">
        <v>332</v>
      </c>
      <c r="B6" s="41"/>
      <c r="C6" s="41"/>
      <c r="D6" s="42" t="s">
        <v>333</v>
      </c>
      <c r="E6" s="42"/>
      <c r="F6" s="42"/>
      <c r="G6" s="43"/>
      <c r="H6" s="25"/>
      <c r="I6" s="26"/>
      <c r="J6" s="26"/>
      <c r="K6" s="26"/>
      <c r="L6" s="34"/>
      <c r="M6" s="35"/>
      <c r="N6" s="35"/>
      <c r="O6" s="35"/>
    </row>
    <row r="7" spans="1:15" ht="22.5" customHeight="1" x14ac:dyDescent="0.25">
      <c r="A7" s="41" t="s">
        <v>334</v>
      </c>
      <c r="B7" s="41"/>
      <c r="C7" s="41"/>
      <c r="D7" s="42" t="s">
        <v>343</v>
      </c>
      <c r="E7" s="42"/>
      <c r="F7" s="42"/>
      <c r="G7" s="43"/>
      <c r="H7" s="25"/>
      <c r="I7" s="26"/>
      <c r="J7" s="26"/>
      <c r="K7" s="26"/>
      <c r="L7" s="34"/>
      <c r="M7" s="35"/>
      <c r="N7" s="35"/>
      <c r="O7" s="35"/>
    </row>
    <row r="8" spans="1:15" ht="22.5" customHeight="1" x14ac:dyDescent="0.25">
      <c r="A8" s="41" t="s">
        <v>335</v>
      </c>
      <c r="B8" s="41"/>
      <c r="C8" s="41"/>
      <c r="D8" s="42" t="s">
        <v>344</v>
      </c>
      <c r="E8" s="42"/>
      <c r="F8" s="42"/>
      <c r="G8" s="43"/>
      <c r="H8" s="25"/>
      <c r="I8" s="26"/>
      <c r="J8" s="26"/>
      <c r="K8" s="26"/>
      <c r="L8" s="34"/>
      <c r="M8" s="35"/>
      <c r="N8" s="35"/>
      <c r="O8" s="35"/>
    </row>
    <row r="9" spans="1:15" ht="22.5" customHeight="1" x14ac:dyDescent="0.25">
      <c r="A9" s="41" t="s">
        <v>336</v>
      </c>
      <c r="B9" s="41"/>
      <c r="C9" s="41"/>
      <c r="D9" s="42" t="s">
        <v>345</v>
      </c>
      <c r="E9" s="42"/>
      <c r="F9" s="42"/>
      <c r="G9" s="43"/>
      <c r="H9" s="25"/>
      <c r="I9" s="26"/>
      <c r="J9" s="26"/>
      <c r="K9" s="26"/>
      <c r="L9" s="34"/>
      <c r="M9" s="35"/>
      <c r="N9" s="35"/>
      <c r="O9" s="35"/>
    </row>
    <row r="10" spans="1:15" ht="22.5" customHeight="1" x14ac:dyDescent="0.25">
      <c r="A10" s="41" t="s">
        <v>337</v>
      </c>
      <c r="B10" s="41"/>
      <c r="C10" s="41"/>
      <c r="D10" s="42" t="s">
        <v>346</v>
      </c>
      <c r="E10" s="42"/>
      <c r="F10" s="42"/>
      <c r="G10" s="43"/>
      <c r="H10" s="25"/>
      <c r="I10" s="26"/>
      <c r="J10" s="26"/>
      <c r="K10" s="26"/>
      <c r="L10" s="34"/>
      <c r="M10" s="35"/>
      <c r="N10" s="35"/>
      <c r="O10" s="35"/>
    </row>
    <row r="11" spans="1:15" ht="22.5" customHeight="1" x14ac:dyDescent="0.25">
      <c r="A11" s="41" t="s">
        <v>338</v>
      </c>
      <c r="B11" s="41"/>
      <c r="C11" s="41"/>
      <c r="D11" s="42" t="s">
        <v>347</v>
      </c>
      <c r="E11" s="42"/>
      <c r="F11" s="42"/>
      <c r="G11" s="43"/>
      <c r="H11" s="25"/>
      <c r="I11" s="26"/>
      <c r="J11" s="26"/>
      <c r="K11" s="26"/>
      <c r="L11" s="34"/>
      <c r="M11" s="35"/>
      <c r="N11" s="35"/>
      <c r="O11" s="35"/>
    </row>
    <row r="12" spans="1:15" ht="22.5" customHeight="1" x14ac:dyDescent="0.25">
      <c r="A12" s="41" t="s">
        <v>339</v>
      </c>
      <c r="B12" s="41"/>
      <c r="C12" s="41"/>
      <c r="D12" s="42" t="s">
        <v>348</v>
      </c>
      <c r="E12" s="42"/>
      <c r="F12" s="42"/>
      <c r="G12" s="43"/>
      <c r="H12" s="25"/>
      <c r="I12" s="26"/>
      <c r="J12" s="26"/>
      <c r="K12" s="26"/>
      <c r="L12" s="34"/>
      <c r="M12" s="35"/>
      <c r="N12" s="35"/>
      <c r="O12" s="35"/>
    </row>
    <row r="13" spans="1:15" ht="22.5" customHeight="1" x14ac:dyDescent="0.25">
      <c r="A13" s="41" t="s">
        <v>340</v>
      </c>
      <c r="B13" s="41"/>
      <c r="C13" s="41"/>
      <c r="D13" s="42" t="s">
        <v>349</v>
      </c>
      <c r="E13" s="42"/>
      <c r="F13" s="42"/>
      <c r="G13" s="43"/>
      <c r="H13" s="25"/>
      <c r="I13" s="26"/>
      <c r="J13" s="26"/>
      <c r="K13" s="26"/>
      <c r="L13" s="34"/>
      <c r="M13" s="35"/>
      <c r="N13" s="35"/>
      <c r="O13" s="35"/>
    </row>
    <row r="14" spans="1:15" ht="22.5" customHeight="1" x14ac:dyDescent="0.25">
      <c r="A14" s="41" t="s">
        <v>341</v>
      </c>
      <c r="B14" s="41"/>
      <c r="C14" s="41"/>
      <c r="D14" s="42" t="s">
        <v>350</v>
      </c>
      <c r="E14" s="42"/>
      <c r="F14" s="42"/>
      <c r="G14" s="43"/>
      <c r="H14" s="25"/>
      <c r="I14" s="26"/>
      <c r="J14" s="26"/>
      <c r="K14" s="26"/>
      <c r="L14" s="34"/>
      <c r="M14" s="35"/>
      <c r="N14" s="35"/>
      <c r="O14" s="35"/>
    </row>
    <row r="15" spans="1:15" ht="22.5" customHeight="1" x14ac:dyDescent="0.25">
      <c r="A15" s="41" t="s">
        <v>342</v>
      </c>
      <c r="B15" s="41"/>
      <c r="C15" s="41"/>
      <c r="D15" s="42" t="s">
        <v>351</v>
      </c>
      <c r="E15" s="42"/>
      <c r="F15" s="42"/>
      <c r="G15" s="43"/>
      <c r="H15" s="25"/>
      <c r="I15" s="26"/>
      <c r="J15" s="26"/>
      <c r="K15" s="26"/>
      <c r="L15" s="34"/>
      <c r="M15" s="35"/>
      <c r="N15" s="35"/>
      <c r="O15" s="35"/>
    </row>
    <row r="17" spans="1:17" ht="27.75" customHeight="1" x14ac:dyDescent="0.25">
      <c r="A17" s="212" t="str">
        <f>Overview!B4&amp; " - Effective between "&amp;Overview!D4&amp;" and "&amp;Overview!E4&amp;" - "&amp;Overview!F4&amp;" new designated EHV line loss factors"</f>
        <v>Stark Infra-Electricity Ltd - GSP C - Effective between 01/04/2025 and 31/03/2026 - Draft new designated EHV line loss factors</v>
      </c>
      <c r="B17" s="213"/>
      <c r="C17" s="213"/>
      <c r="D17" s="213"/>
      <c r="E17" s="213"/>
      <c r="F17" s="213"/>
      <c r="G17" s="213"/>
      <c r="H17" s="213"/>
      <c r="I17" s="213"/>
      <c r="J17" s="213"/>
      <c r="K17" s="213"/>
      <c r="L17" s="213"/>
      <c r="M17" s="213"/>
      <c r="N17" s="213"/>
      <c r="O17" s="213"/>
      <c r="P17" s="213"/>
      <c r="Q17" s="214"/>
    </row>
    <row r="18" spans="1:17" ht="62.25" customHeight="1" x14ac:dyDescent="0.25">
      <c r="A18" s="23" t="s">
        <v>354</v>
      </c>
      <c r="B18" s="23" t="s">
        <v>311</v>
      </c>
      <c r="C18" s="23" t="s">
        <v>312</v>
      </c>
      <c r="D18" s="23" t="s">
        <v>355</v>
      </c>
      <c r="E18" s="23" t="s">
        <v>311</v>
      </c>
      <c r="F18" s="23" t="s">
        <v>313</v>
      </c>
      <c r="G18" s="69" t="s">
        <v>54</v>
      </c>
      <c r="H18" s="29" t="s">
        <v>469</v>
      </c>
      <c r="I18" s="29" t="s">
        <v>468</v>
      </c>
      <c r="J18" s="29" t="s">
        <v>470</v>
      </c>
      <c r="K18" s="29" t="s">
        <v>471</v>
      </c>
      <c r="L18" s="29" t="s">
        <v>472</v>
      </c>
      <c r="M18" s="31" t="s">
        <v>473</v>
      </c>
      <c r="N18" s="31" t="s">
        <v>474</v>
      </c>
      <c r="O18" s="31" t="s">
        <v>475</v>
      </c>
      <c r="P18" s="31" t="s">
        <v>476</v>
      </c>
      <c r="Q18" s="31" t="s">
        <v>477</v>
      </c>
    </row>
    <row r="19" spans="1:17" ht="22.5" customHeight="1" x14ac:dyDescent="0.25">
      <c r="A19" s="41" t="s">
        <v>33</v>
      </c>
      <c r="B19" s="41"/>
      <c r="C19" s="41"/>
      <c r="D19" s="42" t="s">
        <v>44</v>
      </c>
      <c r="E19" s="32"/>
      <c r="F19" s="32"/>
      <c r="G19" s="33"/>
      <c r="H19" s="36"/>
      <c r="I19" s="36"/>
      <c r="J19" s="27"/>
      <c r="K19" s="28"/>
      <c r="L19" s="28"/>
      <c r="M19" s="30"/>
      <c r="N19" s="30"/>
      <c r="O19" s="30"/>
      <c r="P19" s="30"/>
      <c r="Q19" s="30"/>
    </row>
    <row r="20" spans="1:17" ht="22.5" customHeight="1" x14ac:dyDescent="0.25">
      <c r="A20" s="41" t="s">
        <v>34</v>
      </c>
      <c r="B20" s="41"/>
      <c r="C20" s="41"/>
      <c r="D20" s="42" t="s">
        <v>45</v>
      </c>
      <c r="E20" s="32"/>
      <c r="F20" s="32"/>
      <c r="G20" s="33"/>
      <c r="H20" s="36"/>
      <c r="I20" s="36"/>
      <c r="J20" s="27"/>
      <c r="K20" s="28"/>
      <c r="L20" s="28"/>
      <c r="M20" s="30"/>
      <c r="N20" s="30"/>
      <c r="O20" s="30"/>
      <c r="P20" s="30"/>
      <c r="Q20" s="30"/>
    </row>
    <row r="21" spans="1:17" ht="22.5" customHeight="1" x14ac:dyDescent="0.25">
      <c r="A21" s="41" t="s">
        <v>35</v>
      </c>
      <c r="B21" s="41"/>
      <c r="C21" s="41"/>
      <c r="D21" s="42" t="s">
        <v>46</v>
      </c>
      <c r="E21" s="32"/>
      <c r="F21" s="32"/>
      <c r="G21" s="33"/>
      <c r="H21" s="36"/>
      <c r="I21" s="36"/>
      <c r="J21" s="27"/>
      <c r="K21" s="28"/>
      <c r="L21" s="28"/>
      <c r="M21" s="30"/>
      <c r="N21" s="30"/>
      <c r="O21" s="30"/>
      <c r="P21" s="30"/>
      <c r="Q21" s="30"/>
    </row>
    <row r="22" spans="1:17" ht="22.5" customHeight="1" x14ac:dyDescent="0.25">
      <c r="A22" s="41" t="s">
        <v>36</v>
      </c>
      <c r="B22" s="41"/>
      <c r="C22" s="41"/>
      <c r="D22" s="42" t="s">
        <v>47</v>
      </c>
      <c r="E22" s="32"/>
      <c r="F22" s="32"/>
      <c r="G22" s="33"/>
      <c r="H22" s="36"/>
      <c r="I22" s="36"/>
      <c r="J22" s="27"/>
      <c r="K22" s="28"/>
      <c r="L22" s="28"/>
      <c r="M22" s="30"/>
      <c r="N22" s="30"/>
      <c r="O22" s="30"/>
      <c r="P22" s="30"/>
      <c r="Q22" s="30"/>
    </row>
    <row r="23" spans="1:17" ht="22.5" customHeight="1" x14ac:dyDescent="0.25">
      <c r="A23" s="41" t="s">
        <v>37</v>
      </c>
      <c r="B23" s="41"/>
      <c r="C23" s="41"/>
      <c r="D23" s="42" t="s">
        <v>48</v>
      </c>
      <c r="E23" s="32"/>
      <c r="F23" s="32"/>
      <c r="G23" s="33"/>
      <c r="H23" s="36"/>
      <c r="I23" s="36"/>
      <c r="J23" s="27"/>
      <c r="K23" s="28"/>
      <c r="L23" s="28"/>
      <c r="M23" s="30"/>
      <c r="N23" s="30"/>
      <c r="O23" s="30"/>
      <c r="P23" s="30"/>
      <c r="Q23" s="30"/>
    </row>
    <row r="24" spans="1:17" ht="22.5" customHeight="1" x14ac:dyDescent="0.25">
      <c r="A24" s="41" t="s">
        <v>38</v>
      </c>
      <c r="B24" s="41"/>
      <c r="C24" s="41"/>
      <c r="D24" s="42" t="s">
        <v>49</v>
      </c>
      <c r="E24" s="32"/>
      <c r="F24" s="32"/>
      <c r="G24" s="33"/>
      <c r="H24" s="36"/>
      <c r="I24" s="36"/>
      <c r="J24" s="27"/>
      <c r="K24" s="28"/>
      <c r="L24" s="28"/>
      <c r="M24" s="30"/>
      <c r="N24" s="30"/>
      <c r="O24" s="30"/>
      <c r="P24" s="30"/>
      <c r="Q24" s="30"/>
    </row>
    <row r="25" spans="1:17" ht="22.5" customHeight="1" x14ac:dyDescent="0.25">
      <c r="A25" s="41" t="s">
        <v>39</v>
      </c>
      <c r="B25" s="41"/>
      <c r="C25" s="41"/>
      <c r="D25" s="42" t="s">
        <v>50</v>
      </c>
      <c r="E25" s="32"/>
      <c r="F25" s="32"/>
      <c r="G25" s="33"/>
      <c r="H25" s="36"/>
      <c r="I25" s="36"/>
      <c r="J25" s="27"/>
      <c r="K25" s="28"/>
      <c r="L25" s="28"/>
      <c r="M25" s="30"/>
      <c r="N25" s="30"/>
      <c r="O25" s="30"/>
      <c r="P25" s="30"/>
      <c r="Q25" s="30"/>
    </row>
    <row r="26" spans="1:17" ht="22.5" customHeight="1" x14ac:dyDescent="0.25">
      <c r="A26" s="41" t="s">
        <v>40</v>
      </c>
      <c r="B26" s="41"/>
      <c r="C26" s="41"/>
      <c r="D26" s="42" t="s">
        <v>51</v>
      </c>
      <c r="E26" s="32"/>
      <c r="F26" s="32"/>
      <c r="G26" s="33"/>
      <c r="H26" s="36"/>
      <c r="I26" s="36"/>
      <c r="J26" s="27"/>
      <c r="K26" s="28"/>
      <c r="L26" s="28"/>
      <c r="M26" s="30"/>
      <c r="N26" s="30"/>
      <c r="O26" s="30"/>
      <c r="P26" s="30"/>
      <c r="Q26" s="30"/>
    </row>
    <row r="27" spans="1:17" ht="22.5" customHeight="1" x14ac:dyDescent="0.25">
      <c r="A27" s="41" t="s">
        <v>41</v>
      </c>
      <c r="B27" s="41"/>
      <c r="C27" s="41"/>
      <c r="D27" s="42" t="s">
        <v>52</v>
      </c>
      <c r="E27" s="32"/>
      <c r="F27" s="32"/>
      <c r="G27" s="33"/>
      <c r="H27" s="36"/>
      <c r="I27" s="36"/>
      <c r="J27" s="27"/>
      <c r="K27" s="28"/>
      <c r="L27" s="28"/>
      <c r="M27" s="30"/>
      <c r="N27" s="30"/>
      <c r="O27" s="30"/>
      <c r="P27" s="30"/>
      <c r="Q27" s="30"/>
    </row>
    <row r="28" spans="1:17" ht="22.5" customHeight="1" x14ac:dyDescent="0.25">
      <c r="A28" s="41" t="s">
        <v>42</v>
      </c>
      <c r="B28" s="41"/>
      <c r="C28" s="41"/>
      <c r="D28" s="42" t="s">
        <v>53</v>
      </c>
      <c r="E28" s="32"/>
      <c r="F28" s="32"/>
      <c r="G28" s="33"/>
      <c r="H28" s="36"/>
      <c r="I28" s="36"/>
      <c r="J28" s="27"/>
      <c r="K28" s="28"/>
      <c r="L28" s="28"/>
      <c r="M28" s="30"/>
      <c r="N28" s="30"/>
      <c r="O28" s="30"/>
      <c r="P28" s="30"/>
      <c r="Q28" s="30"/>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a611d60-c698-48e7-be46-79ab97e8c067" xsi:nil="true"/>
    <lcf76f155ced4ddcb4097134ff3c332f xmlns="39898a3b-0063-486c-91d4-caed70f9f05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26313684314D4FB37E7780F65BA694" ma:contentTypeVersion="12" ma:contentTypeDescription="Create a new document." ma:contentTypeScope="" ma:versionID="91d363b4aab764a8c0f2dfd7bf0a1ac5">
  <xsd:schema xmlns:xsd="http://www.w3.org/2001/XMLSchema" xmlns:xs="http://www.w3.org/2001/XMLSchema" xmlns:p="http://schemas.microsoft.com/office/2006/metadata/properties" xmlns:ns2="39898a3b-0063-486c-91d4-caed70f9f051" xmlns:ns3="9a611d60-c698-48e7-be46-79ab97e8c067" targetNamespace="http://schemas.microsoft.com/office/2006/metadata/properties" ma:root="true" ma:fieldsID="d6f0c98a0f23ff451099cb5013a4f2f0" ns2:_="" ns3:_="">
    <xsd:import namespace="39898a3b-0063-486c-91d4-caed70f9f051"/>
    <xsd:import namespace="9a611d60-c698-48e7-be46-79ab97e8c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98a3b-0063-486c-91d4-caed70f9f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11d60-c698-48e7-be46-79ab97e8c0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6c23b2-84c9-417b-8da6-44851d8322b1}" ma:internalName="TaxCatchAll" ma:showField="CatchAllData" ma:web="9a611d60-c698-48e7-be46-79ab97e8c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B15110-2BCE-471D-AC96-67A448F40D22}">
  <ds:schemaRefs>
    <ds:schemaRef ds:uri="9a611d60-c698-48e7-be46-79ab97e8c067"/>
    <ds:schemaRef ds:uri="http://purl.org/dc/terms/"/>
    <ds:schemaRef ds:uri="http://schemas.microsoft.com/office/2006/metadata/properties"/>
    <ds:schemaRef ds:uri="http://schemas.microsoft.com/office/2006/documentManagement/types"/>
    <ds:schemaRef ds:uri="39898a3b-0063-486c-91d4-caed70f9f051"/>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81BF688-A54C-4876-A026-DC957C19D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98a3b-0063-486c-91d4-caed70f9f051"/>
    <ds:schemaRef ds:uri="9a611d60-c698-48e7-be46-79ab97e8c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704277-D017-4A4B-B018-9FD22A2B8D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 -Through Costs</vt:lpstr>
      <vt:lpstr>Nodal prices</vt:lpstr>
      <vt:lpstr>SSC TPR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Erin Walsh</cp:lastModifiedBy>
  <cp:lastPrinted>2020-01-23T07:24:15Z</cp:lastPrinted>
  <dcterms:created xsi:type="dcterms:W3CDTF">2009-11-12T11:38:00Z</dcterms:created>
  <dcterms:modified xsi:type="dcterms:W3CDTF">2026-01-06T11:20:54Z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0x010100B226313684314D4FB37E7780F65BA694</vt:lpwstr>
  </property>
  <property fmtid="{D5CDD505-2E9C-101B-9397-08002B2CF9AE}" pid="3" name="MediaServiceImageTags">
    <vt:lpwstr/>
  </property>
</Properties>
</file>